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jhaworth/Library/Mobile Documents/com~apple~CloudDocs/tony personal/Tennis/Gosford Tennis Club/Committee meetings/2019-2020/Meeting 10 February 2020/"/>
    </mc:Choice>
  </mc:AlternateContent>
  <xr:revisionPtr revIDLastSave="0" documentId="13_ncr:1_{7EFA0E76-5261-C343-BF7D-F2D197D32DDB}" xr6:coauthVersionLast="45" xr6:coauthVersionMax="45" xr10:uidLastSave="{00000000-0000-0000-0000-000000000000}"/>
  <bookViews>
    <workbookView xWindow="440" yWindow="780" windowWidth="28360" windowHeight="15340" firstSheet="6" activeTab="11" xr2:uid="{00000000-000D-0000-FFFF-FFFF00000000}"/>
  </bookViews>
  <sheets>
    <sheet name="Term 4 2018 - Numbers" sheetId="6" r:id="rId1"/>
    <sheet name="Term 4 2018 - summary" sheetId="7" r:id="rId2"/>
    <sheet name="Term 1 - 2019 " sheetId="14" r:id="rId3"/>
    <sheet name="Term 1 - summary" sheetId="15" r:id="rId4"/>
    <sheet name="Term 2 - Numbers" sheetId="9" r:id="rId5"/>
    <sheet name="Term 2 - summary" sheetId="8" r:id="rId6"/>
    <sheet name="Term 3 - Numbers" sheetId="10" r:id="rId7"/>
    <sheet name="Term 3 - summary" sheetId="11" r:id="rId8"/>
    <sheet name="Term 4 - Numbers" sheetId="12" r:id="rId9"/>
    <sheet name="Term 4 - summary" sheetId="13" r:id="rId10"/>
    <sheet name="Term 1 - 2020" sheetId="16" r:id="rId11"/>
    <sheet name="Term 1 - 2020 - summary" sheetId="17" r:id="rId12"/>
  </sheets>
  <definedNames>
    <definedName name="_xlnm.Print_Area" localSheetId="0">'Term 4 2018 - Numbers'!$A$1:$T$31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7" l="1"/>
  <c r="D27" i="17"/>
  <c r="E27" i="17"/>
  <c r="G27" i="17"/>
  <c r="H27" i="17"/>
  <c r="J27" i="17"/>
  <c r="K27" i="17"/>
  <c r="L27" i="17"/>
  <c r="M27" i="17"/>
  <c r="A27" i="17"/>
  <c r="I28" i="16"/>
  <c r="C28" i="16"/>
  <c r="D28" i="16"/>
  <c r="E28" i="16"/>
  <c r="F28" i="16"/>
  <c r="G28" i="16"/>
  <c r="H28" i="16"/>
  <c r="J28" i="16"/>
  <c r="K28" i="16"/>
  <c r="L28" i="16"/>
  <c r="M28" i="16"/>
  <c r="N28" i="16"/>
  <c r="O28" i="16"/>
  <c r="P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AI28" i="16"/>
  <c r="AJ28" i="16"/>
  <c r="AK28" i="16"/>
  <c r="AL28" i="16"/>
  <c r="AM28" i="16"/>
  <c r="AN28" i="16"/>
  <c r="AP28" i="16"/>
  <c r="AQ28" i="16"/>
  <c r="AR28" i="16"/>
  <c r="AS28" i="16"/>
  <c r="AT28" i="16"/>
  <c r="AU28" i="16"/>
  <c r="AV28" i="16"/>
  <c r="AW28" i="16"/>
  <c r="AX28" i="16"/>
  <c r="AY28" i="16"/>
  <c r="AZ28" i="16"/>
  <c r="BA28" i="16"/>
  <c r="BB28" i="16"/>
  <c r="BC28" i="16"/>
  <c r="BD28" i="16"/>
  <c r="BF28" i="16"/>
  <c r="BG28" i="16"/>
  <c r="BH28" i="16"/>
  <c r="BI28" i="16"/>
  <c r="BJ28" i="16"/>
  <c r="BK28" i="16"/>
  <c r="BL28" i="16"/>
  <c r="BN28" i="16"/>
  <c r="BO28" i="16"/>
  <c r="BP28" i="16"/>
  <c r="BQ28" i="16"/>
  <c r="BR28" i="16"/>
  <c r="BS28" i="16"/>
  <c r="BT28" i="16"/>
  <c r="BU28" i="16"/>
  <c r="BV28" i="16"/>
  <c r="BW28" i="16"/>
  <c r="BX28" i="16"/>
  <c r="BY28" i="16"/>
  <c r="BZ28" i="16"/>
  <c r="CA28" i="16"/>
  <c r="CB28" i="16"/>
  <c r="CC28" i="16"/>
  <c r="CD28" i="16"/>
  <c r="CE28" i="16"/>
  <c r="CF28" i="16"/>
  <c r="CG28" i="16"/>
  <c r="CH28" i="16"/>
  <c r="CI28" i="16"/>
  <c r="CJ28" i="16"/>
  <c r="CK28" i="16"/>
  <c r="CL28" i="16"/>
  <c r="CM28" i="16"/>
  <c r="CN28" i="16"/>
  <c r="CO28" i="16"/>
  <c r="CP28" i="16"/>
  <c r="CQ28" i="16"/>
  <c r="CR28" i="16"/>
  <c r="CS28" i="16"/>
  <c r="B28" i="16"/>
  <c r="I27" i="16"/>
  <c r="Q27" i="16"/>
  <c r="Q28" i="16" s="1"/>
  <c r="Y27" i="16"/>
  <c r="AG27" i="16"/>
  <c r="AO27" i="16"/>
  <c r="F27" i="17" s="1"/>
  <c r="AW27" i="16"/>
  <c r="BE27" i="16"/>
  <c r="BE28" i="16" s="1"/>
  <c r="BM27" i="16"/>
  <c r="BM28" i="16" s="1"/>
  <c r="BU27" i="16"/>
  <c r="CC27" i="16"/>
  <c r="CK27" i="16"/>
  <c r="CS27" i="16"/>
  <c r="A16" i="16"/>
  <c r="D16" i="17"/>
  <c r="E16" i="17"/>
  <c r="F16" i="17"/>
  <c r="G16" i="17"/>
  <c r="L16" i="17"/>
  <c r="M16" i="17"/>
  <c r="I16" i="16"/>
  <c r="B16" i="17" s="1"/>
  <c r="Q16" i="16"/>
  <c r="C16" i="17" s="1"/>
  <c r="Y16" i="16"/>
  <c r="AG16" i="16"/>
  <c r="AO16" i="16"/>
  <c r="AW16" i="16"/>
  <c r="BE16" i="16"/>
  <c r="H16" i="17" s="1"/>
  <c r="BM16" i="16"/>
  <c r="I16" i="17" s="1"/>
  <c r="BU16" i="16"/>
  <c r="J16" i="17" s="1"/>
  <c r="CC16" i="16"/>
  <c r="K16" i="17" s="1"/>
  <c r="CK16" i="16"/>
  <c r="CS16" i="16"/>
  <c r="A43" i="17"/>
  <c r="A44" i="17"/>
  <c r="A45" i="17"/>
  <c r="A46" i="17"/>
  <c r="A47" i="17"/>
  <c r="A48" i="17"/>
  <c r="A42" i="17"/>
  <c r="A20" i="16"/>
  <c r="A21" i="16"/>
  <c r="A22" i="16"/>
  <c r="A23" i="16"/>
  <c r="A24" i="16"/>
  <c r="A25" i="16"/>
  <c r="A26" i="16"/>
  <c r="A19" i="16"/>
  <c r="I27" i="17" l="1"/>
  <c r="AO28" i="16"/>
  <c r="C27" i="17"/>
  <c r="N27" i="17" s="1"/>
  <c r="O27" i="17" s="1"/>
  <c r="N16" i="17"/>
  <c r="O16" i="17" s="1"/>
  <c r="L43" i="17"/>
  <c r="M43" i="17"/>
  <c r="L44" i="17"/>
  <c r="M44" i="17"/>
  <c r="L45" i="17"/>
  <c r="M45" i="17"/>
  <c r="L46" i="17"/>
  <c r="M46" i="17"/>
  <c r="L48" i="17"/>
  <c r="M48" i="17"/>
  <c r="K48" i="17"/>
  <c r="K39" i="17"/>
  <c r="J48" i="17"/>
  <c r="I45" i="17"/>
  <c r="I48" i="17"/>
  <c r="H48" i="17"/>
  <c r="G48" i="17"/>
  <c r="F48" i="17"/>
  <c r="E46" i="17"/>
  <c r="E48" i="17"/>
  <c r="C48" i="17"/>
  <c r="B43" i="17"/>
  <c r="B44" i="17"/>
  <c r="B45" i="17"/>
  <c r="B46" i="17"/>
  <c r="B47" i="17"/>
  <c r="B48" i="17"/>
  <c r="B42" i="17"/>
  <c r="B31" i="17"/>
  <c r="B32" i="17"/>
  <c r="B33" i="17"/>
  <c r="B34" i="17"/>
  <c r="B35" i="17"/>
  <c r="B36" i="17"/>
  <c r="B37" i="17"/>
  <c r="B38" i="17"/>
  <c r="B39" i="17"/>
  <c r="B30" i="17"/>
  <c r="B20" i="17"/>
  <c r="B21" i="17"/>
  <c r="B22" i="17"/>
  <c r="B23" i="17"/>
  <c r="B24" i="17"/>
  <c r="B25" i="17"/>
  <c r="B26" i="17"/>
  <c r="B19" i="17"/>
  <c r="E58" i="17"/>
  <c r="D58" i="17"/>
  <c r="C58" i="17"/>
  <c r="I57" i="17"/>
  <c r="H57" i="17"/>
  <c r="G57" i="17"/>
  <c r="F57" i="17"/>
  <c r="I56" i="17"/>
  <c r="H56" i="17"/>
  <c r="G56" i="17"/>
  <c r="F56" i="17"/>
  <c r="I55" i="17"/>
  <c r="H55" i="17"/>
  <c r="G55" i="17"/>
  <c r="F55" i="17"/>
  <c r="I54" i="17"/>
  <c r="H54" i="17"/>
  <c r="G54" i="17"/>
  <c r="F54" i="17"/>
  <c r="M42" i="17"/>
  <c r="L42" i="17"/>
  <c r="M39" i="17"/>
  <c r="L39" i="17"/>
  <c r="M38" i="17"/>
  <c r="L38" i="17"/>
  <c r="A38" i="17"/>
  <c r="M37" i="17"/>
  <c r="L37" i="17"/>
  <c r="M36" i="17"/>
  <c r="L36" i="17"/>
  <c r="M35" i="17"/>
  <c r="L35" i="17"/>
  <c r="M34" i="17"/>
  <c r="L34" i="17"/>
  <c r="M33" i="17"/>
  <c r="L33" i="17"/>
  <c r="M32" i="17"/>
  <c r="L32" i="17"/>
  <c r="M31" i="17"/>
  <c r="L31" i="17"/>
  <c r="M30" i="17"/>
  <c r="M40" i="17" s="1"/>
  <c r="L30" i="17"/>
  <c r="S28" i="17"/>
  <c r="R28" i="17"/>
  <c r="Q28" i="17"/>
  <c r="M26" i="17"/>
  <c r="L26" i="17"/>
  <c r="M25" i="17"/>
  <c r="L25" i="17"/>
  <c r="M24" i="17"/>
  <c r="L24" i="17"/>
  <c r="M23" i="17"/>
  <c r="L23" i="17"/>
  <c r="M22" i="17"/>
  <c r="L22" i="17"/>
  <c r="M21" i="17"/>
  <c r="L21" i="17"/>
  <c r="M20" i="17"/>
  <c r="L20" i="17"/>
  <c r="M19" i="17"/>
  <c r="L19" i="17"/>
  <c r="M15" i="17"/>
  <c r="L15" i="17"/>
  <c r="A15" i="17"/>
  <c r="A15" i="16" s="1"/>
  <c r="M14" i="17"/>
  <c r="L14" i="17"/>
  <c r="A14" i="17"/>
  <c r="A14" i="16" s="1"/>
  <c r="M13" i="17"/>
  <c r="L13" i="17"/>
  <c r="A13" i="17"/>
  <c r="A13" i="16" s="1"/>
  <c r="M12" i="17"/>
  <c r="L12" i="17"/>
  <c r="A12" i="17"/>
  <c r="A12" i="16" s="1"/>
  <c r="M11" i="17"/>
  <c r="L11" i="17"/>
  <c r="A11" i="17"/>
  <c r="A11" i="16" s="1"/>
  <c r="M10" i="17"/>
  <c r="L10" i="17"/>
  <c r="A10" i="17"/>
  <c r="A10" i="16" s="1"/>
  <c r="M9" i="17"/>
  <c r="L9" i="17"/>
  <c r="A9" i="17"/>
  <c r="A9" i="16" s="1"/>
  <c r="M8" i="17"/>
  <c r="L8" i="17"/>
  <c r="A8" i="17"/>
  <c r="A8" i="16" s="1"/>
  <c r="M7" i="17"/>
  <c r="L7" i="17"/>
  <c r="A7" i="17"/>
  <c r="A7" i="16" s="1"/>
  <c r="M6" i="17"/>
  <c r="L6" i="17"/>
  <c r="A6" i="17"/>
  <c r="A6" i="16" s="1"/>
  <c r="M5" i="17"/>
  <c r="L5" i="17"/>
  <c r="A5" i="17"/>
  <c r="A5" i="16" s="1"/>
  <c r="CR49" i="16"/>
  <c r="CQ49" i="16"/>
  <c r="CP49" i="16"/>
  <c r="CO49" i="16"/>
  <c r="CN49" i="16"/>
  <c r="CM49" i="16"/>
  <c r="CL49" i="16"/>
  <c r="CJ49" i="16"/>
  <c r="CI49" i="16"/>
  <c r="CH49" i="16"/>
  <c r="CG49" i="16"/>
  <c r="CF49" i="16"/>
  <c r="CE49" i="16"/>
  <c r="CD49" i="16"/>
  <c r="CB49" i="16"/>
  <c r="CA49" i="16"/>
  <c r="BZ49" i="16"/>
  <c r="BY49" i="16"/>
  <c r="BX49" i="16"/>
  <c r="BW49" i="16"/>
  <c r="BV49" i="16"/>
  <c r="BT49" i="16"/>
  <c r="BS49" i="16"/>
  <c r="BR49" i="16"/>
  <c r="BQ49" i="16"/>
  <c r="BP49" i="16"/>
  <c r="BO49" i="16"/>
  <c r="BN49" i="16"/>
  <c r="BL49" i="16"/>
  <c r="BK49" i="16"/>
  <c r="BJ49" i="16"/>
  <c r="BI49" i="16"/>
  <c r="BH49" i="16"/>
  <c r="BG49" i="16"/>
  <c r="BF49" i="16"/>
  <c r="BD49" i="16"/>
  <c r="BC49" i="16"/>
  <c r="BB49" i="16"/>
  <c r="BA49" i="16"/>
  <c r="AZ49" i="16"/>
  <c r="AY49" i="16"/>
  <c r="AX49" i="16"/>
  <c r="AV49" i="16"/>
  <c r="AU49" i="16"/>
  <c r="AT49" i="16"/>
  <c r="AS49" i="16"/>
  <c r="AR49" i="16"/>
  <c r="AQ49" i="16"/>
  <c r="AP49" i="16"/>
  <c r="AN49" i="16"/>
  <c r="AM49" i="16"/>
  <c r="AL49" i="16"/>
  <c r="AK49" i="16"/>
  <c r="AJ49" i="16"/>
  <c r="AI49" i="16"/>
  <c r="AH49" i="16"/>
  <c r="AF49" i="16"/>
  <c r="AE49" i="16"/>
  <c r="AD49" i="16"/>
  <c r="AC49" i="16"/>
  <c r="AB49" i="16"/>
  <c r="AA49" i="16"/>
  <c r="Z49" i="16"/>
  <c r="X49" i="16"/>
  <c r="W49" i="16"/>
  <c r="V49" i="16"/>
  <c r="U49" i="16"/>
  <c r="T49" i="16"/>
  <c r="S49" i="16"/>
  <c r="R49" i="16"/>
  <c r="P49" i="16"/>
  <c r="O49" i="16"/>
  <c r="N49" i="16"/>
  <c r="M49" i="16"/>
  <c r="L49" i="16"/>
  <c r="K49" i="16"/>
  <c r="J49" i="16"/>
  <c r="H49" i="16"/>
  <c r="G49" i="16"/>
  <c r="F49" i="16"/>
  <c r="E49" i="16"/>
  <c r="D49" i="16"/>
  <c r="C49" i="16"/>
  <c r="B49" i="16"/>
  <c r="Y48" i="16"/>
  <c r="D48" i="17" s="1"/>
  <c r="I48" i="16"/>
  <c r="CS47" i="16"/>
  <c r="CK47" i="16"/>
  <c r="CC47" i="16"/>
  <c r="K47" i="17" s="1"/>
  <c r="BU47" i="16"/>
  <c r="J47" i="17" s="1"/>
  <c r="BM47" i="16"/>
  <c r="I47" i="17" s="1"/>
  <c r="BE47" i="16"/>
  <c r="H47" i="17" s="1"/>
  <c r="AW47" i="16"/>
  <c r="G47" i="17" s="1"/>
  <c r="AO47" i="16"/>
  <c r="F47" i="17" s="1"/>
  <c r="AG47" i="16"/>
  <c r="E47" i="17" s="1"/>
  <c r="Y47" i="16"/>
  <c r="D47" i="17" s="1"/>
  <c r="Q47" i="16"/>
  <c r="C47" i="17" s="1"/>
  <c r="I47" i="16"/>
  <c r="CS46" i="16"/>
  <c r="CK46" i="16"/>
  <c r="CC46" i="16"/>
  <c r="K46" i="17" s="1"/>
  <c r="BU46" i="16"/>
  <c r="J46" i="17" s="1"/>
  <c r="BM46" i="16"/>
  <c r="I46" i="17" s="1"/>
  <c r="BE46" i="16"/>
  <c r="H46" i="17" s="1"/>
  <c r="AW46" i="16"/>
  <c r="G46" i="17" s="1"/>
  <c r="AO46" i="16"/>
  <c r="F46" i="17" s="1"/>
  <c r="AG46" i="16"/>
  <c r="Y46" i="16"/>
  <c r="D46" i="17" s="1"/>
  <c r="Q46" i="16"/>
  <c r="C46" i="17" s="1"/>
  <c r="I46" i="16"/>
  <c r="CS45" i="16"/>
  <c r="CK45" i="16"/>
  <c r="CC45" i="16"/>
  <c r="K45" i="17" s="1"/>
  <c r="BU45" i="16"/>
  <c r="J45" i="17" s="1"/>
  <c r="BM45" i="16"/>
  <c r="BE45" i="16"/>
  <c r="H45" i="17" s="1"/>
  <c r="AW45" i="16"/>
  <c r="G45" i="17" s="1"/>
  <c r="AO45" i="16"/>
  <c r="F45" i="17" s="1"/>
  <c r="AG45" i="16"/>
  <c r="E45" i="17" s="1"/>
  <c r="Y45" i="16"/>
  <c r="D45" i="17" s="1"/>
  <c r="Q45" i="16"/>
  <c r="C45" i="17" s="1"/>
  <c r="I45" i="16"/>
  <c r="CS44" i="16"/>
  <c r="CK44" i="16"/>
  <c r="CC44" i="16"/>
  <c r="K44" i="17" s="1"/>
  <c r="BU44" i="16"/>
  <c r="J44" i="17" s="1"/>
  <c r="BM44" i="16"/>
  <c r="I44" i="17" s="1"/>
  <c r="BE44" i="16"/>
  <c r="H44" i="17" s="1"/>
  <c r="AW44" i="16"/>
  <c r="G44" i="17" s="1"/>
  <c r="AO44" i="16"/>
  <c r="F44" i="17" s="1"/>
  <c r="AG44" i="16"/>
  <c r="E44" i="17" s="1"/>
  <c r="Y44" i="16"/>
  <c r="D44" i="17" s="1"/>
  <c r="Q44" i="16"/>
  <c r="C44" i="17" s="1"/>
  <c r="I44" i="16"/>
  <c r="CS43" i="16"/>
  <c r="CK43" i="16"/>
  <c r="CC43" i="16"/>
  <c r="K43" i="17" s="1"/>
  <c r="BU43" i="16"/>
  <c r="J43" i="17" s="1"/>
  <c r="BM43" i="16"/>
  <c r="I43" i="17" s="1"/>
  <c r="BE43" i="16"/>
  <c r="H43" i="17" s="1"/>
  <c r="AW43" i="16"/>
  <c r="G43" i="17" s="1"/>
  <c r="AO43" i="16"/>
  <c r="F43" i="17" s="1"/>
  <c r="AG43" i="16"/>
  <c r="E43" i="17" s="1"/>
  <c r="Y43" i="16"/>
  <c r="D43" i="17" s="1"/>
  <c r="Q43" i="16"/>
  <c r="C43" i="17" s="1"/>
  <c r="I43" i="16"/>
  <c r="CS42" i="16"/>
  <c r="CK42" i="16"/>
  <c r="CC42" i="16"/>
  <c r="BU42" i="16"/>
  <c r="J42" i="17" s="1"/>
  <c r="BM42" i="16"/>
  <c r="BM49" i="16" s="1"/>
  <c r="I49" i="17" s="1"/>
  <c r="BE42" i="16"/>
  <c r="H42" i="17" s="1"/>
  <c r="AW42" i="16"/>
  <c r="AO42" i="16"/>
  <c r="AG42" i="16"/>
  <c r="Y42" i="16"/>
  <c r="D42" i="17" s="1"/>
  <c r="Q42" i="16"/>
  <c r="C42" i="17" s="1"/>
  <c r="I42" i="16"/>
  <c r="CR40" i="16"/>
  <c r="CQ40" i="16"/>
  <c r="CP40" i="16"/>
  <c r="CO40" i="16"/>
  <c r="CN40" i="16"/>
  <c r="CM40" i="16"/>
  <c r="CL40" i="16"/>
  <c r="CJ40" i="16"/>
  <c r="CI40" i="16"/>
  <c r="CH40" i="16"/>
  <c r="CG40" i="16"/>
  <c r="CF40" i="16"/>
  <c r="CE40" i="16"/>
  <c r="CD40" i="16"/>
  <c r="CB40" i="16"/>
  <c r="CA40" i="16"/>
  <c r="BZ40" i="16"/>
  <c r="BY40" i="16"/>
  <c r="BX40" i="16"/>
  <c r="BW40" i="16"/>
  <c r="BV40" i="16"/>
  <c r="BT40" i="16"/>
  <c r="BS40" i="16"/>
  <c r="BR40" i="16"/>
  <c r="BQ40" i="16"/>
  <c r="BP40" i="16"/>
  <c r="BO40" i="16"/>
  <c r="BN40" i="16"/>
  <c r="BL40" i="16"/>
  <c r="BK40" i="16"/>
  <c r="BJ40" i="16"/>
  <c r="BI40" i="16"/>
  <c r="BH40" i="16"/>
  <c r="BG40" i="16"/>
  <c r="BF40" i="16"/>
  <c r="BD40" i="16"/>
  <c r="BC40" i="16"/>
  <c r="BB40" i="16"/>
  <c r="BA40" i="16"/>
  <c r="AZ40" i="16"/>
  <c r="AY40" i="16"/>
  <c r="AX40" i="16"/>
  <c r="AV40" i="16"/>
  <c r="AU40" i="16"/>
  <c r="AT40" i="16"/>
  <c r="AS40" i="16"/>
  <c r="AR40" i="16"/>
  <c r="AQ40" i="16"/>
  <c r="AP40" i="16"/>
  <c r="AN40" i="16"/>
  <c r="AM40" i="16"/>
  <c r="AL40" i="16"/>
  <c r="AK40" i="16"/>
  <c r="AJ40" i="16"/>
  <c r="AI40" i="16"/>
  <c r="AH40" i="16"/>
  <c r="AF40" i="16"/>
  <c r="AE40" i="16"/>
  <c r="AD40" i="16"/>
  <c r="AC40" i="16"/>
  <c r="AB40" i="16"/>
  <c r="AA40" i="16"/>
  <c r="Z40" i="16"/>
  <c r="X40" i="16"/>
  <c r="W40" i="16"/>
  <c r="V40" i="16"/>
  <c r="U40" i="16"/>
  <c r="T40" i="16"/>
  <c r="S40" i="16"/>
  <c r="R40" i="16"/>
  <c r="P40" i="16"/>
  <c r="O40" i="16"/>
  <c r="N40" i="16"/>
  <c r="M40" i="16"/>
  <c r="L40" i="16"/>
  <c r="K40" i="16"/>
  <c r="J40" i="16"/>
  <c r="H40" i="16"/>
  <c r="G40" i="16"/>
  <c r="F40" i="16"/>
  <c r="E40" i="16"/>
  <c r="D40" i="16"/>
  <c r="C40" i="16"/>
  <c r="B40" i="16"/>
  <c r="CS39" i="16"/>
  <c r="CK39" i="16"/>
  <c r="CC39" i="16"/>
  <c r="BU39" i="16"/>
  <c r="J39" i="17" s="1"/>
  <c r="BM39" i="16"/>
  <c r="I39" i="17" s="1"/>
  <c r="BE39" i="16"/>
  <c r="H39" i="17" s="1"/>
  <c r="AW39" i="16"/>
  <c r="G39" i="17" s="1"/>
  <c r="AO39" i="16"/>
  <c r="F39" i="17" s="1"/>
  <c r="AG39" i="16"/>
  <c r="E39" i="17" s="1"/>
  <c r="Y39" i="16"/>
  <c r="D39" i="17" s="1"/>
  <c r="Q39" i="16"/>
  <c r="C39" i="17" s="1"/>
  <c r="I39" i="16"/>
  <c r="CS38" i="16"/>
  <c r="CK38" i="16"/>
  <c r="CC38" i="16"/>
  <c r="BU38" i="16"/>
  <c r="J38" i="17" s="1"/>
  <c r="BM38" i="16"/>
  <c r="I38" i="17" s="1"/>
  <c r="BE38" i="16"/>
  <c r="H38" i="17" s="1"/>
  <c r="AW38" i="16"/>
  <c r="G38" i="17" s="1"/>
  <c r="AO38" i="16"/>
  <c r="F38" i="17" s="1"/>
  <c r="AG38" i="16"/>
  <c r="E38" i="17" s="1"/>
  <c r="Y38" i="16"/>
  <c r="D38" i="17" s="1"/>
  <c r="Q38" i="16"/>
  <c r="C38" i="17" s="1"/>
  <c r="I38" i="16"/>
  <c r="CS37" i="16"/>
  <c r="CK37" i="16"/>
  <c r="CC37" i="16"/>
  <c r="BU37" i="16"/>
  <c r="J37" i="17" s="1"/>
  <c r="BM37" i="16"/>
  <c r="I37" i="17" s="1"/>
  <c r="BE37" i="16"/>
  <c r="H37" i="17" s="1"/>
  <c r="AW37" i="16"/>
  <c r="G37" i="17" s="1"/>
  <c r="AO37" i="16"/>
  <c r="F37" i="17" s="1"/>
  <c r="AG37" i="16"/>
  <c r="E37" i="17" s="1"/>
  <c r="Y37" i="16"/>
  <c r="D37" i="17" s="1"/>
  <c r="Q37" i="16"/>
  <c r="C37" i="17" s="1"/>
  <c r="I37" i="16"/>
  <c r="CS36" i="16"/>
  <c r="CK36" i="16"/>
  <c r="CC36" i="16"/>
  <c r="BU36" i="16"/>
  <c r="J36" i="17" s="1"/>
  <c r="BM36" i="16"/>
  <c r="I36" i="17" s="1"/>
  <c r="BE36" i="16"/>
  <c r="H36" i="17" s="1"/>
  <c r="AW36" i="16"/>
  <c r="G36" i="17" s="1"/>
  <c r="AO36" i="16"/>
  <c r="F36" i="17" s="1"/>
  <c r="AG36" i="16"/>
  <c r="E36" i="17" s="1"/>
  <c r="Y36" i="16"/>
  <c r="D36" i="17" s="1"/>
  <c r="Q36" i="16"/>
  <c r="C36" i="17" s="1"/>
  <c r="I36" i="16"/>
  <c r="CS35" i="16"/>
  <c r="CK35" i="16"/>
  <c r="CC35" i="16"/>
  <c r="BU35" i="16"/>
  <c r="J35" i="17" s="1"/>
  <c r="BM35" i="16"/>
  <c r="I35" i="17" s="1"/>
  <c r="BE35" i="16"/>
  <c r="H35" i="17" s="1"/>
  <c r="AW35" i="16"/>
  <c r="G35" i="17" s="1"/>
  <c r="AO35" i="16"/>
  <c r="F35" i="17" s="1"/>
  <c r="AG35" i="16"/>
  <c r="E35" i="17" s="1"/>
  <c r="Y35" i="16"/>
  <c r="D35" i="17" s="1"/>
  <c r="Q35" i="16"/>
  <c r="C35" i="17" s="1"/>
  <c r="I35" i="16"/>
  <c r="CS34" i="16"/>
  <c r="CK34" i="16"/>
  <c r="CC34" i="16"/>
  <c r="BU34" i="16"/>
  <c r="J34" i="17" s="1"/>
  <c r="BM34" i="16"/>
  <c r="I34" i="17" s="1"/>
  <c r="BE34" i="16"/>
  <c r="H34" i="17" s="1"/>
  <c r="AW34" i="16"/>
  <c r="G34" i="17" s="1"/>
  <c r="AO34" i="16"/>
  <c r="F34" i="17" s="1"/>
  <c r="AG34" i="16"/>
  <c r="E34" i="17" s="1"/>
  <c r="Y34" i="16"/>
  <c r="D34" i="17" s="1"/>
  <c r="Q34" i="16"/>
  <c r="C34" i="17" s="1"/>
  <c r="I34" i="16"/>
  <c r="CS33" i="16"/>
  <c r="CK33" i="16"/>
  <c r="CC33" i="16"/>
  <c r="BU33" i="16"/>
  <c r="J33" i="17" s="1"/>
  <c r="BM33" i="16"/>
  <c r="I33" i="17" s="1"/>
  <c r="BE33" i="16"/>
  <c r="H33" i="17" s="1"/>
  <c r="AW33" i="16"/>
  <c r="G33" i="17" s="1"/>
  <c r="AO33" i="16"/>
  <c r="F33" i="17" s="1"/>
  <c r="AG33" i="16"/>
  <c r="E33" i="17" s="1"/>
  <c r="Y33" i="16"/>
  <c r="D33" i="17" s="1"/>
  <c r="Q33" i="16"/>
  <c r="C33" i="17" s="1"/>
  <c r="I33" i="16"/>
  <c r="CS32" i="16"/>
  <c r="CK32" i="16"/>
  <c r="CC32" i="16"/>
  <c r="BU32" i="16"/>
  <c r="J32" i="17" s="1"/>
  <c r="BM32" i="16"/>
  <c r="I32" i="17" s="1"/>
  <c r="BE32" i="16"/>
  <c r="H32" i="17" s="1"/>
  <c r="AW32" i="16"/>
  <c r="G32" i="17" s="1"/>
  <c r="AO32" i="16"/>
  <c r="F32" i="17" s="1"/>
  <c r="AG32" i="16"/>
  <c r="E32" i="17" s="1"/>
  <c r="Y32" i="16"/>
  <c r="D32" i="17" s="1"/>
  <c r="Q32" i="16"/>
  <c r="C32" i="17" s="1"/>
  <c r="I32" i="16"/>
  <c r="CS31" i="16"/>
  <c r="CK31" i="16"/>
  <c r="CC31" i="16"/>
  <c r="BU31" i="16"/>
  <c r="J31" i="17" s="1"/>
  <c r="BM31" i="16"/>
  <c r="I31" i="17" s="1"/>
  <c r="BE31" i="16"/>
  <c r="H31" i="17" s="1"/>
  <c r="AW31" i="16"/>
  <c r="G31" i="17" s="1"/>
  <c r="AO31" i="16"/>
  <c r="F31" i="17" s="1"/>
  <c r="AG31" i="16"/>
  <c r="E31" i="17" s="1"/>
  <c r="Y31" i="16"/>
  <c r="D31" i="17" s="1"/>
  <c r="Q31" i="16"/>
  <c r="C31" i="17" s="1"/>
  <c r="I31" i="16"/>
  <c r="CS30" i="16"/>
  <c r="CS40" i="16" s="1"/>
  <c r="CK30" i="16"/>
  <c r="CK40" i="16" s="1"/>
  <c r="CC30" i="16"/>
  <c r="BU30" i="16"/>
  <c r="BM30" i="16"/>
  <c r="I30" i="17" s="1"/>
  <c r="BE30" i="16"/>
  <c r="H30" i="17" s="1"/>
  <c r="AW30" i="16"/>
  <c r="G30" i="17" s="1"/>
  <c r="AO30" i="16"/>
  <c r="F30" i="17" s="1"/>
  <c r="AG30" i="16"/>
  <c r="E30" i="17" s="1"/>
  <c r="Y30" i="16"/>
  <c r="D30" i="17" s="1"/>
  <c r="Q30" i="16"/>
  <c r="C30" i="17" s="1"/>
  <c r="I30" i="16"/>
  <c r="CS26" i="16"/>
  <c r="CK26" i="16"/>
  <c r="CC26" i="16"/>
  <c r="K37" i="17" s="1"/>
  <c r="BU26" i="16"/>
  <c r="J26" i="17" s="1"/>
  <c r="BM26" i="16"/>
  <c r="I26" i="17" s="1"/>
  <c r="BE26" i="16"/>
  <c r="H26" i="17" s="1"/>
  <c r="AW26" i="16"/>
  <c r="G26" i="17" s="1"/>
  <c r="AO26" i="16"/>
  <c r="F26" i="17" s="1"/>
  <c r="AG26" i="16"/>
  <c r="E26" i="17" s="1"/>
  <c r="Y26" i="16"/>
  <c r="D26" i="17" s="1"/>
  <c r="Q26" i="16"/>
  <c r="C26" i="17" s="1"/>
  <c r="I26" i="16"/>
  <c r="CS25" i="16"/>
  <c r="CK25" i="16"/>
  <c r="CC25" i="16"/>
  <c r="K25" i="17" s="1"/>
  <c r="BU25" i="16"/>
  <c r="J25" i="17" s="1"/>
  <c r="BM25" i="16"/>
  <c r="I25" i="17" s="1"/>
  <c r="BE25" i="16"/>
  <c r="H25" i="17" s="1"/>
  <c r="AW25" i="16"/>
  <c r="G25" i="17" s="1"/>
  <c r="AO25" i="16"/>
  <c r="F25" i="17" s="1"/>
  <c r="AG25" i="16"/>
  <c r="E25" i="17" s="1"/>
  <c r="Y25" i="16"/>
  <c r="D25" i="17" s="1"/>
  <c r="Q25" i="16"/>
  <c r="C25" i="17" s="1"/>
  <c r="I25" i="16"/>
  <c r="CS24" i="16"/>
  <c r="CK24" i="16"/>
  <c r="CC24" i="16"/>
  <c r="K24" i="17" s="1"/>
  <c r="BU24" i="16"/>
  <c r="J24" i="17" s="1"/>
  <c r="BM24" i="16"/>
  <c r="I24" i="17" s="1"/>
  <c r="BE24" i="16"/>
  <c r="H24" i="17" s="1"/>
  <c r="AW24" i="16"/>
  <c r="G24" i="17" s="1"/>
  <c r="AO24" i="16"/>
  <c r="F24" i="17" s="1"/>
  <c r="AG24" i="16"/>
  <c r="E24" i="17" s="1"/>
  <c r="Y24" i="16"/>
  <c r="D24" i="17" s="1"/>
  <c r="Q24" i="16"/>
  <c r="C24" i="17" s="1"/>
  <c r="I24" i="16"/>
  <c r="CS23" i="16"/>
  <c r="CK23" i="16"/>
  <c r="CC23" i="16"/>
  <c r="K34" i="17" s="1"/>
  <c r="BU23" i="16"/>
  <c r="J23" i="17" s="1"/>
  <c r="BM23" i="16"/>
  <c r="I23" i="17" s="1"/>
  <c r="BE23" i="16"/>
  <c r="H23" i="17" s="1"/>
  <c r="AW23" i="16"/>
  <c r="G23" i="17" s="1"/>
  <c r="AO23" i="16"/>
  <c r="F23" i="17" s="1"/>
  <c r="AG23" i="16"/>
  <c r="E23" i="17" s="1"/>
  <c r="Y23" i="16"/>
  <c r="D23" i="17" s="1"/>
  <c r="Q23" i="16"/>
  <c r="C23" i="17" s="1"/>
  <c r="I23" i="16"/>
  <c r="CS22" i="16"/>
  <c r="CK22" i="16"/>
  <c r="CC22" i="16"/>
  <c r="K33" i="17" s="1"/>
  <c r="BU22" i="16"/>
  <c r="J22" i="17" s="1"/>
  <c r="BM22" i="16"/>
  <c r="I22" i="17" s="1"/>
  <c r="BE22" i="16"/>
  <c r="H22" i="17" s="1"/>
  <c r="AW22" i="16"/>
  <c r="G22" i="17" s="1"/>
  <c r="AO22" i="16"/>
  <c r="F22" i="17" s="1"/>
  <c r="AG22" i="16"/>
  <c r="E22" i="17" s="1"/>
  <c r="Y22" i="16"/>
  <c r="D22" i="17" s="1"/>
  <c r="Q22" i="16"/>
  <c r="C22" i="17" s="1"/>
  <c r="I22" i="16"/>
  <c r="CS21" i="16"/>
  <c r="CK21" i="16"/>
  <c r="CC21" i="16"/>
  <c r="K32" i="17" s="1"/>
  <c r="BU21" i="16"/>
  <c r="J21" i="17" s="1"/>
  <c r="BM21" i="16"/>
  <c r="I21" i="17" s="1"/>
  <c r="BE21" i="16"/>
  <c r="H21" i="17" s="1"/>
  <c r="AW21" i="16"/>
  <c r="G21" i="17" s="1"/>
  <c r="AO21" i="16"/>
  <c r="F21" i="17" s="1"/>
  <c r="AG21" i="16"/>
  <c r="E21" i="17" s="1"/>
  <c r="Y21" i="16"/>
  <c r="D21" i="17" s="1"/>
  <c r="Q21" i="16"/>
  <c r="C21" i="17" s="1"/>
  <c r="I21" i="16"/>
  <c r="CS20" i="16"/>
  <c r="CK20" i="16"/>
  <c r="CC20" i="16"/>
  <c r="K31" i="17" s="1"/>
  <c r="BU20" i="16"/>
  <c r="J20" i="17" s="1"/>
  <c r="BM20" i="16"/>
  <c r="I20" i="17" s="1"/>
  <c r="BE20" i="16"/>
  <c r="H20" i="17" s="1"/>
  <c r="AW20" i="16"/>
  <c r="G20" i="17" s="1"/>
  <c r="AO20" i="16"/>
  <c r="F20" i="17" s="1"/>
  <c r="AG20" i="16"/>
  <c r="E20" i="17" s="1"/>
  <c r="Y20" i="16"/>
  <c r="D20" i="17" s="1"/>
  <c r="Q20" i="16"/>
  <c r="C20" i="17" s="1"/>
  <c r="I20" i="16"/>
  <c r="CS19" i="16"/>
  <c r="CK19" i="16"/>
  <c r="CC19" i="16"/>
  <c r="K30" i="17" s="1"/>
  <c r="BU19" i="16"/>
  <c r="BM19" i="16"/>
  <c r="I19" i="17" s="1"/>
  <c r="BE19" i="16"/>
  <c r="H19" i="17" s="1"/>
  <c r="AW19" i="16"/>
  <c r="AO19" i="16"/>
  <c r="AG19" i="16"/>
  <c r="E19" i="17" s="1"/>
  <c r="Y19" i="16"/>
  <c r="Q19" i="16"/>
  <c r="I19" i="16"/>
  <c r="CR17" i="16"/>
  <c r="CR50" i="16" s="1"/>
  <c r="CQ17" i="16"/>
  <c r="CP17" i="16"/>
  <c r="CP50" i="16" s="1"/>
  <c r="CO17" i="16"/>
  <c r="CN17" i="16"/>
  <c r="CM17" i="16"/>
  <c r="CL17" i="16"/>
  <c r="CJ17" i="16"/>
  <c r="CJ50" i="16" s="1"/>
  <c r="CI17" i="16"/>
  <c r="CI50" i="16" s="1"/>
  <c r="CH17" i="16"/>
  <c r="CH50" i="16" s="1"/>
  <c r="CG17" i="16"/>
  <c r="CG50" i="16" s="1"/>
  <c r="CF17" i="16"/>
  <c r="CE17" i="16"/>
  <c r="CD17" i="16"/>
  <c r="CB17" i="16"/>
  <c r="CB50" i="16" s="1"/>
  <c r="CA17" i="16"/>
  <c r="CA50" i="16" s="1"/>
  <c r="BZ17" i="16"/>
  <c r="BZ50" i="16" s="1"/>
  <c r="BY17" i="16"/>
  <c r="BY50" i="16" s="1"/>
  <c r="BX17" i="16"/>
  <c r="BX50" i="16" s="1"/>
  <c r="BW17" i="16"/>
  <c r="BV17" i="16"/>
  <c r="BT17" i="16"/>
  <c r="BS17" i="16"/>
  <c r="BS50" i="16" s="1"/>
  <c r="BR17" i="16"/>
  <c r="BR50" i="16" s="1"/>
  <c r="BQ17" i="16"/>
  <c r="BP17" i="16"/>
  <c r="BO17" i="16"/>
  <c r="BN17" i="16"/>
  <c r="BL17" i="16"/>
  <c r="BK17" i="16"/>
  <c r="BJ17" i="16"/>
  <c r="BI17" i="16"/>
  <c r="BH17" i="16"/>
  <c r="BH50" i="16" s="1"/>
  <c r="BG17" i="16"/>
  <c r="BG50" i="16" s="1"/>
  <c r="BF17" i="16"/>
  <c r="BD17" i="16"/>
  <c r="BC17" i="16"/>
  <c r="BB17" i="16"/>
  <c r="BA17" i="16"/>
  <c r="AZ17" i="16"/>
  <c r="AZ50" i="16" s="1"/>
  <c r="AY17" i="16"/>
  <c r="AX17" i="16"/>
  <c r="AX50" i="16" s="1"/>
  <c r="AV17" i="16"/>
  <c r="AV50" i="16" s="1"/>
  <c r="AU17" i="16"/>
  <c r="AT17" i="16"/>
  <c r="AS17" i="16"/>
  <c r="AR17" i="16"/>
  <c r="AQ17" i="16"/>
  <c r="AQ50" i="16" s="1"/>
  <c r="AP17" i="16"/>
  <c r="AP50" i="16" s="1"/>
  <c r="AN17" i="16"/>
  <c r="AM17" i="16"/>
  <c r="AL17" i="16"/>
  <c r="AK17" i="16"/>
  <c r="AJ17" i="16"/>
  <c r="AI17" i="16"/>
  <c r="AH17" i="16"/>
  <c r="AF17" i="16"/>
  <c r="AF50" i="16" s="1"/>
  <c r="AE17" i="16"/>
  <c r="AD17" i="16"/>
  <c r="AD50" i="16" s="1"/>
  <c r="AC17" i="16"/>
  <c r="AB17" i="16"/>
  <c r="AA17" i="16"/>
  <c r="Z17" i="16"/>
  <c r="Z50" i="16" s="1"/>
  <c r="X17" i="16"/>
  <c r="X50" i="16" s="1"/>
  <c r="W17" i="16"/>
  <c r="W50" i="16" s="1"/>
  <c r="V17" i="16"/>
  <c r="U17" i="16"/>
  <c r="T17" i="16"/>
  <c r="S17" i="16"/>
  <c r="R17" i="16"/>
  <c r="P17" i="16"/>
  <c r="P50" i="16" s="1"/>
  <c r="O17" i="16"/>
  <c r="N17" i="16"/>
  <c r="M17" i="16"/>
  <c r="L17" i="16"/>
  <c r="L50" i="16" s="1"/>
  <c r="K17" i="16"/>
  <c r="J17" i="16"/>
  <c r="H17" i="16"/>
  <c r="G17" i="16"/>
  <c r="F17" i="16"/>
  <c r="F50" i="16" s="1"/>
  <c r="E17" i="16"/>
  <c r="D17" i="16"/>
  <c r="C17" i="16"/>
  <c r="C50" i="16" s="1"/>
  <c r="B17" i="16"/>
  <c r="CS15" i="16"/>
  <c r="CK15" i="16"/>
  <c r="CC15" i="16"/>
  <c r="K15" i="17" s="1"/>
  <c r="BU15" i="16"/>
  <c r="J15" i="17" s="1"/>
  <c r="BM15" i="16"/>
  <c r="I15" i="17" s="1"/>
  <c r="BE15" i="16"/>
  <c r="H15" i="17" s="1"/>
  <c r="AW15" i="16"/>
  <c r="G15" i="17" s="1"/>
  <c r="AO15" i="16"/>
  <c r="F15" i="17" s="1"/>
  <c r="AG15" i="16"/>
  <c r="E15" i="17" s="1"/>
  <c r="Y15" i="16"/>
  <c r="D15" i="17" s="1"/>
  <c r="Q15" i="16"/>
  <c r="C15" i="17" s="1"/>
  <c r="I15" i="16"/>
  <c r="B15" i="17" s="1"/>
  <c r="CS14" i="16"/>
  <c r="CK14" i="16"/>
  <c r="CC14" i="16"/>
  <c r="K14" i="17" s="1"/>
  <c r="BU14" i="16"/>
  <c r="J14" i="17" s="1"/>
  <c r="BM14" i="16"/>
  <c r="I14" i="17" s="1"/>
  <c r="BE14" i="16"/>
  <c r="H14" i="17" s="1"/>
  <c r="AW14" i="16"/>
  <c r="G14" i="17" s="1"/>
  <c r="AO14" i="16"/>
  <c r="F14" i="17" s="1"/>
  <c r="AG14" i="16"/>
  <c r="E14" i="17" s="1"/>
  <c r="Y14" i="16"/>
  <c r="D14" i="17" s="1"/>
  <c r="Q14" i="16"/>
  <c r="C14" i="17" s="1"/>
  <c r="I14" i="16"/>
  <c r="B14" i="17" s="1"/>
  <c r="CS13" i="16"/>
  <c r="CK13" i="16"/>
  <c r="CC13" i="16"/>
  <c r="K13" i="17" s="1"/>
  <c r="BU13" i="16"/>
  <c r="J13" i="17" s="1"/>
  <c r="BM13" i="16"/>
  <c r="I13" i="17" s="1"/>
  <c r="BE13" i="16"/>
  <c r="H13" i="17" s="1"/>
  <c r="AW13" i="16"/>
  <c r="G13" i="17" s="1"/>
  <c r="AO13" i="16"/>
  <c r="F13" i="17" s="1"/>
  <c r="AG13" i="16"/>
  <c r="E13" i="17" s="1"/>
  <c r="Y13" i="16"/>
  <c r="D13" i="17" s="1"/>
  <c r="Q13" i="16"/>
  <c r="C13" i="17" s="1"/>
  <c r="I13" i="16"/>
  <c r="B13" i="17" s="1"/>
  <c r="CS12" i="16"/>
  <c r="CK12" i="16"/>
  <c r="CC12" i="16"/>
  <c r="K12" i="17" s="1"/>
  <c r="BU12" i="16"/>
  <c r="J12" i="17" s="1"/>
  <c r="BM12" i="16"/>
  <c r="I12" i="17" s="1"/>
  <c r="BE12" i="16"/>
  <c r="H12" i="17" s="1"/>
  <c r="AW12" i="16"/>
  <c r="G12" i="17" s="1"/>
  <c r="AO12" i="16"/>
  <c r="F12" i="17" s="1"/>
  <c r="AG12" i="16"/>
  <c r="E12" i="17" s="1"/>
  <c r="Y12" i="16"/>
  <c r="D12" i="17" s="1"/>
  <c r="Q12" i="16"/>
  <c r="C12" i="17" s="1"/>
  <c r="I12" i="16"/>
  <c r="B12" i="17" s="1"/>
  <c r="CS11" i="16"/>
  <c r="CK11" i="16"/>
  <c r="CC11" i="16"/>
  <c r="K11" i="17" s="1"/>
  <c r="BU11" i="16"/>
  <c r="J11" i="17" s="1"/>
  <c r="BM11" i="16"/>
  <c r="I11" i="17" s="1"/>
  <c r="BE11" i="16"/>
  <c r="H11" i="17" s="1"/>
  <c r="AW11" i="16"/>
  <c r="G11" i="17" s="1"/>
  <c r="AO11" i="16"/>
  <c r="F11" i="17" s="1"/>
  <c r="AG11" i="16"/>
  <c r="E11" i="17" s="1"/>
  <c r="Y11" i="16"/>
  <c r="D11" i="17" s="1"/>
  <c r="Q11" i="16"/>
  <c r="C11" i="17" s="1"/>
  <c r="I11" i="16"/>
  <c r="B11" i="17" s="1"/>
  <c r="CS10" i="16"/>
  <c r="CK10" i="16"/>
  <c r="CC10" i="16"/>
  <c r="K10" i="17" s="1"/>
  <c r="BU10" i="16"/>
  <c r="J10" i="17" s="1"/>
  <c r="BM10" i="16"/>
  <c r="I10" i="17" s="1"/>
  <c r="BE10" i="16"/>
  <c r="H10" i="17" s="1"/>
  <c r="AW10" i="16"/>
  <c r="G10" i="17" s="1"/>
  <c r="AO10" i="16"/>
  <c r="F10" i="17" s="1"/>
  <c r="AG10" i="16"/>
  <c r="E10" i="17" s="1"/>
  <c r="Y10" i="16"/>
  <c r="D10" i="17" s="1"/>
  <c r="Q10" i="16"/>
  <c r="C10" i="17" s="1"/>
  <c r="I10" i="16"/>
  <c r="B10" i="17" s="1"/>
  <c r="CS9" i="16"/>
  <c r="CK9" i="16"/>
  <c r="CC9" i="16"/>
  <c r="K9" i="17" s="1"/>
  <c r="BU9" i="16"/>
  <c r="J9" i="17" s="1"/>
  <c r="BM9" i="16"/>
  <c r="I9" i="17" s="1"/>
  <c r="BE9" i="16"/>
  <c r="H9" i="17" s="1"/>
  <c r="AW9" i="16"/>
  <c r="G9" i="17" s="1"/>
  <c r="AO9" i="16"/>
  <c r="F9" i="17" s="1"/>
  <c r="AG9" i="16"/>
  <c r="E9" i="17" s="1"/>
  <c r="Y9" i="16"/>
  <c r="D9" i="17" s="1"/>
  <c r="Q9" i="16"/>
  <c r="C9" i="17" s="1"/>
  <c r="I9" i="16"/>
  <c r="B9" i="17" s="1"/>
  <c r="CS8" i="16"/>
  <c r="CK8" i="16"/>
  <c r="CC8" i="16"/>
  <c r="K8" i="17" s="1"/>
  <c r="BU8" i="16"/>
  <c r="J8" i="17" s="1"/>
  <c r="BM8" i="16"/>
  <c r="I8" i="17" s="1"/>
  <c r="BE8" i="16"/>
  <c r="H8" i="17" s="1"/>
  <c r="AW8" i="16"/>
  <c r="G8" i="17" s="1"/>
  <c r="AO8" i="16"/>
  <c r="F8" i="17" s="1"/>
  <c r="AG8" i="16"/>
  <c r="E8" i="17" s="1"/>
  <c r="Y8" i="16"/>
  <c r="D8" i="17" s="1"/>
  <c r="Q8" i="16"/>
  <c r="C8" i="17" s="1"/>
  <c r="I8" i="16"/>
  <c r="B8" i="17" s="1"/>
  <c r="CS7" i="16"/>
  <c r="CK7" i="16"/>
  <c r="CC7" i="16"/>
  <c r="K7" i="17" s="1"/>
  <c r="BU7" i="16"/>
  <c r="J7" i="17" s="1"/>
  <c r="BM7" i="16"/>
  <c r="I7" i="17" s="1"/>
  <c r="BE7" i="16"/>
  <c r="H7" i="17" s="1"/>
  <c r="AW7" i="16"/>
  <c r="G7" i="17" s="1"/>
  <c r="AO7" i="16"/>
  <c r="F7" i="17" s="1"/>
  <c r="AG7" i="16"/>
  <c r="E7" i="17" s="1"/>
  <c r="Y7" i="16"/>
  <c r="D7" i="17" s="1"/>
  <c r="Q7" i="16"/>
  <c r="C7" i="17" s="1"/>
  <c r="I7" i="16"/>
  <c r="B7" i="17" s="1"/>
  <c r="CS6" i="16"/>
  <c r="CK6" i="16"/>
  <c r="CC6" i="16"/>
  <c r="K6" i="17" s="1"/>
  <c r="BU6" i="16"/>
  <c r="J6" i="17" s="1"/>
  <c r="BM6" i="16"/>
  <c r="I6" i="17" s="1"/>
  <c r="BE6" i="16"/>
  <c r="H6" i="17" s="1"/>
  <c r="AW6" i="16"/>
  <c r="G6" i="17" s="1"/>
  <c r="AO6" i="16"/>
  <c r="F6" i="17" s="1"/>
  <c r="AG6" i="16"/>
  <c r="E6" i="17" s="1"/>
  <c r="Y6" i="16"/>
  <c r="D6" i="17" s="1"/>
  <c r="Q6" i="16"/>
  <c r="C6" i="17" s="1"/>
  <c r="I6" i="16"/>
  <c r="B6" i="17" s="1"/>
  <c r="CS5" i="16"/>
  <c r="CK5" i="16"/>
  <c r="CC5" i="16"/>
  <c r="K5" i="17" s="1"/>
  <c r="BU5" i="16"/>
  <c r="J5" i="17" s="1"/>
  <c r="BM5" i="16"/>
  <c r="BE5" i="16"/>
  <c r="H5" i="17" s="1"/>
  <c r="AW5" i="16"/>
  <c r="AW17" i="16" s="1"/>
  <c r="AO5" i="16"/>
  <c r="F5" i="17" s="1"/>
  <c r="AG5" i="16"/>
  <c r="E5" i="17" s="1"/>
  <c r="Y5" i="16"/>
  <c r="D5" i="17" s="1"/>
  <c r="Q5" i="16"/>
  <c r="I5" i="16"/>
  <c r="B5" i="17" s="1"/>
  <c r="L17" i="17" l="1"/>
  <c r="L28" i="17"/>
  <c r="H58" i="17"/>
  <c r="BM17" i="16"/>
  <c r="L40" i="17"/>
  <c r="M17" i="17"/>
  <c r="M28" i="17"/>
  <c r="CC40" i="16"/>
  <c r="AW49" i="16"/>
  <c r="G49" i="17" s="1"/>
  <c r="K50" i="16"/>
  <c r="AL50" i="16"/>
  <c r="BN50" i="16"/>
  <c r="BW50" i="16"/>
  <c r="CF50" i="16"/>
  <c r="CO50" i="16"/>
  <c r="BU40" i="16"/>
  <c r="AO49" i="16"/>
  <c r="F49" i="17" s="1"/>
  <c r="B17" i="17"/>
  <c r="K23" i="17"/>
  <c r="N23" i="17" s="1"/>
  <c r="O23" i="17" s="1"/>
  <c r="T23" i="17" s="1"/>
  <c r="K36" i="17"/>
  <c r="N36" i="17" s="1"/>
  <c r="O36" i="17" s="1"/>
  <c r="K22" i="17"/>
  <c r="K35" i="17"/>
  <c r="I5" i="17"/>
  <c r="I17" i="17" s="1"/>
  <c r="K21" i="17"/>
  <c r="N21" i="17" s="1"/>
  <c r="B28" i="17"/>
  <c r="B40" i="17"/>
  <c r="B49" i="17"/>
  <c r="G42" i="17"/>
  <c r="K20" i="17"/>
  <c r="I49" i="16"/>
  <c r="BU49" i="16"/>
  <c r="J49" i="17" s="1"/>
  <c r="I42" i="17"/>
  <c r="K19" i="17"/>
  <c r="Q17" i="16"/>
  <c r="K38" i="17"/>
  <c r="N38" i="17" s="1"/>
  <c r="O38" i="17" s="1"/>
  <c r="CC49" i="16"/>
  <c r="K49" i="17" s="1"/>
  <c r="F42" i="17"/>
  <c r="G5" i="17"/>
  <c r="G17" i="17" s="1"/>
  <c r="K26" i="17"/>
  <c r="N26" i="17" s="1"/>
  <c r="CK17" i="16"/>
  <c r="R50" i="16"/>
  <c r="AJ50" i="16"/>
  <c r="BB50" i="16"/>
  <c r="BT50" i="16"/>
  <c r="CD50" i="16"/>
  <c r="CM50" i="16"/>
  <c r="BE40" i="16"/>
  <c r="C5" i="17"/>
  <c r="C17" i="17" s="1"/>
  <c r="K42" i="17"/>
  <c r="CC17" i="16"/>
  <c r="CS17" i="16"/>
  <c r="J50" i="16"/>
  <c r="AT50" i="16"/>
  <c r="BV50" i="16"/>
  <c r="CE50" i="16"/>
  <c r="CN50" i="16"/>
  <c r="AG49" i="16"/>
  <c r="E49" i="17" s="1"/>
  <c r="E42" i="17"/>
  <c r="J19" i="17"/>
  <c r="J28" i="17" s="1"/>
  <c r="J30" i="17"/>
  <c r="N30" i="17" s="1"/>
  <c r="O30" i="17" s="1"/>
  <c r="D17" i="17"/>
  <c r="I40" i="17"/>
  <c r="E17" i="17"/>
  <c r="F17" i="17"/>
  <c r="H17" i="17"/>
  <c r="K17" i="17"/>
  <c r="I58" i="17"/>
  <c r="J17" i="17"/>
  <c r="I28" i="17"/>
  <c r="H28" i="17"/>
  <c r="AY50" i="16"/>
  <c r="AU50" i="16"/>
  <c r="AM50" i="16"/>
  <c r="AN50" i="16"/>
  <c r="O50" i="16"/>
  <c r="H40" i="17"/>
  <c r="AR50" i="16"/>
  <c r="G40" i="17"/>
  <c r="G19" i="17"/>
  <c r="G28" i="17" s="1"/>
  <c r="F40" i="17"/>
  <c r="AO40" i="16"/>
  <c r="AI50" i="16"/>
  <c r="F19" i="17"/>
  <c r="F28" i="17" s="1"/>
  <c r="AE50" i="16"/>
  <c r="E40" i="17"/>
  <c r="AG40" i="16"/>
  <c r="AA50" i="16"/>
  <c r="E28" i="17"/>
  <c r="D40" i="17"/>
  <c r="U50" i="16"/>
  <c r="D19" i="17"/>
  <c r="D28" i="17" s="1"/>
  <c r="D50" i="17" s="1"/>
  <c r="Q49" i="16"/>
  <c r="C49" i="17" s="1"/>
  <c r="M50" i="16"/>
  <c r="C40" i="17"/>
  <c r="N22" i="17"/>
  <c r="C19" i="17"/>
  <c r="N11" i="17"/>
  <c r="O11" i="17" s="1"/>
  <c r="N20" i="17"/>
  <c r="N24" i="17"/>
  <c r="O24" i="17" s="1"/>
  <c r="T24" i="17" s="1"/>
  <c r="N32" i="17"/>
  <c r="O32" i="17" s="1"/>
  <c r="N34" i="17"/>
  <c r="O34" i="17" s="1"/>
  <c r="N45" i="17"/>
  <c r="O45" i="17" s="1"/>
  <c r="N8" i="17"/>
  <c r="O8" i="17" s="1"/>
  <c r="N13" i="17"/>
  <c r="O13" i="17" s="1"/>
  <c r="N47" i="17"/>
  <c r="O47" i="17" s="1"/>
  <c r="N10" i="17"/>
  <c r="O10" i="17" s="1"/>
  <c r="N15" i="17"/>
  <c r="O15" i="17" s="1"/>
  <c r="N44" i="17"/>
  <c r="O44" i="17" s="1"/>
  <c r="L50" i="17"/>
  <c r="N7" i="17"/>
  <c r="O7" i="17" s="1"/>
  <c r="N12" i="17"/>
  <c r="O12" i="17" s="1"/>
  <c r="N31" i="17"/>
  <c r="O31" i="17" s="1"/>
  <c r="N35" i="17"/>
  <c r="O35" i="17" s="1"/>
  <c r="N37" i="17"/>
  <c r="O37" i="17" s="1"/>
  <c r="N25" i="17"/>
  <c r="N33" i="17"/>
  <c r="O33" i="17" s="1"/>
  <c r="N39" i="17"/>
  <c r="O39" i="17" s="1"/>
  <c r="N46" i="17"/>
  <c r="O46" i="17" s="1"/>
  <c r="F58" i="17"/>
  <c r="N9" i="17"/>
  <c r="O9" i="17" s="1"/>
  <c r="N14" i="17"/>
  <c r="O14" i="17" s="1"/>
  <c r="N48" i="17"/>
  <c r="O48" i="17" s="1"/>
  <c r="G58" i="17"/>
  <c r="M50" i="17"/>
  <c r="N43" i="17"/>
  <c r="O43" i="17" s="1"/>
  <c r="CL50" i="16"/>
  <c r="CS49" i="16"/>
  <c r="CQ50" i="16"/>
  <c r="BJ50" i="16"/>
  <c r="BA50" i="16"/>
  <c r="BE49" i="16"/>
  <c r="H49" i="17" s="1"/>
  <c r="Y49" i="16"/>
  <c r="D49" i="17" s="1"/>
  <c r="AW40" i="16"/>
  <c r="Y40" i="16"/>
  <c r="Q40" i="16"/>
  <c r="BQ50" i="16"/>
  <c r="BO50" i="16"/>
  <c r="BP50" i="16"/>
  <c r="BI50" i="16"/>
  <c r="BK50" i="16"/>
  <c r="BL50" i="16"/>
  <c r="BF50" i="16"/>
  <c r="BC50" i="16"/>
  <c r="BD50" i="16"/>
  <c r="AS50" i="16"/>
  <c r="AH50" i="16"/>
  <c r="AK50" i="16"/>
  <c r="AB50" i="16"/>
  <c r="AC50" i="16"/>
  <c r="S50" i="16"/>
  <c r="T50" i="16"/>
  <c r="V50" i="16"/>
  <c r="N50" i="16"/>
  <c r="BE17" i="16"/>
  <c r="AO17" i="16"/>
  <c r="AG17" i="16"/>
  <c r="AG50" i="16" s="1"/>
  <c r="AG51" i="16" s="1"/>
  <c r="Y17" i="16"/>
  <c r="G50" i="16"/>
  <c r="H50" i="16"/>
  <c r="I40" i="16"/>
  <c r="E50" i="16"/>
  <c r="B50" i="16"/>
  <c r="CC50" i="16"/>
  <c r="CC51" i="16" s="1"/>
  <c r="AO50" i="16"/>
  <c r="AO51" i="16" s="1"/>
  <c r="CK49" i="16"/>
  <c r="BU17" i="16"/>
  <c r="BU50" i="16" s="1"/>
  <c r="BU51" i="16" s="1"/>
  <c r="I17" i="16"/>
  <c r="BM40" i="16"/>
  <c r="N6" i="17"/>
  <c r="O6" i="17" s="1"/>
  <c r="D50" i="16"/>
  <c r="G46" i="7"/>
  <c r="H46" i="7"/>
  <c r="K42" i="8"/>
  <c r="K43" i="8"/>
  <c r="K44" i="8"/>
  <c r="K45" i="8"/>
  <c r="K46" i="8"/>
  <c r="K47" i="8"/>
  <c r="K48" i="8"/>
  <c r="I48" i="8"/>
  <c r="I42" i="8"/>
  <c r="I43" i="8"/>
  <c r="I44" i="8"/>
  <c r="I45" i="8"/>
  <c r="I46" i="8"/>
  <c r="I47" i="8"/>
  <c r="H42" i="8"/>
  <c r="H43" i="8"/>
  <c r="H44" i="8"/>
  <c r="H45" i="8"/>
  <c r="H46" i="8"/>
  <c r="H47" i="8"/>
  <c r="F53" i="13"/>
  <c r="G56" i="13"/>
  <c r="G55" i="13"/>
  <c r="G54" i="13"/>
  <c r="G53" i="13"/>
  <c r="M47" i="15"/>
  <c r="M42" i="15"/>
  <c r="M41" i="15"/>
  <c r="M37" i="15"/>
  <c r="M36" i="15"/>
  <c r="M38" i="15" s="1"/>
  <c r="M30" i="15"/>
  <c r="M17" i="15"/>
  <c r="M27" i="15"/>
  <c r="M26" i="15"/>
  <c r="M24" i="15"/>
  <c r="M23" i="15"/>
  <c r="M22" i="15"/>
  <c r="M21" i="15"/>
  <c r="M20" i="15"/>
  <c r="M25" i="15"/>
  <c r="M19" i="15"/>
  <c r="M13" i="15"/>
  <c r="M12" i="15"/>
  <c r="M11" i="15"/>
  <c r="M5" i="15"/>
  <c r="M6" i="15"/>
  <c r="M7" i="15"/>
  <c r="M8" i="15"/>
  <c r="M9" i="15"/>
  <c r="M10" i="15"/>
  <c r="M14" i="15"/>
  <c r="M15" i="15"/>
  <c r="M16" i="15"/>
  <c r="M4" i="15"/>
  <c r="K41" i="15"/>
  <c r="K42" i="15"/>
  <c r="K43" i="15"/>
  <c r="K44" i="15"/>
  <c r="K45" i="15"/>
  <c r="K46" i="15"/>
  <c r="K40" i="15"/>
  <c r="J41" i="15"/>
  <c r="J42" i="15"/>
  <c r="J47" i="15" s="1"/>
  <c r="J43" i="15"/>
  <c r="J44" i="15"/>
  <c r="J45" i="15"/>
  <c r="J46" i="15"/>
  <c r="J40" i="15"/>
  <c r="K30" i="15"/>
  <c r="K31" i="15"/>
  <c r="K32" i="15"/>
  <c r="K33" i="15"/>
  <c r="K34" i="15"/>
  <c r="K35" i="15"/>
  <c r="K36" i="15"/>
  <c r="K37" i="15"/>
  <c r="K38" i="15" s="1"/>
  <c r="K29" i="15"/>
  <c r="K20" i="15"/>
  <c r="K21" i="15"/>
  <c r="K22" i="15"/>
  <c r="K23" i="15"/>
  <c r="K24" i="15"/>
  <c r="K25" i="15"/>
  <c r="K26" i="15"/>
  <c r="K19" i="15"/>
  <c r="J30" i="15"/>
  <c r="J31" i="15"/>
  <c r="J32" i="15"/>
  <c r="J33" i="15"/>
  <c r="J34" i="15"/>
  <c r="J35" i="15"/>
  <c r="J36" i="15"/>
  <c r="J37" i="15"/>
  <c r="J38" i="15" s="1"/>
  <c r="J29" i="15"/>
  <c r="J20" i="15"/>
  <c r="J21" i="15"/>
  <c r="J22" i="15"/>
  <c r="J23" i="15"/>
  <c r="J24" i="15"/>
  <c r="J25" i="15"/>
  <c r="J26" i="15"/>
  <c r="J19" i="15"/>
  <c r="J5" i="15"/>
  <c r="K5" i="15"/>
  <c r="K17" i="15" s="1"/>
  <c r="J6" i="15"/>
  <c r="K6" i="15"/>
  <c r="J7" i="15"/>
  <c r="K7" i="15"/>
  <c r="J8" i="15"/>
  <c r="K8" i="15"/>
  <c r="J9" i="15"/>
  <c r="K9" i="15"/>
  <c r="W6" i="15" s="1"/>
  <c r="J10" i="15"/>
  <c r="K10" i="15"/>
  <c r="J11" i="15"/>
  <c r="K11" i="15"/>
  <c r="J12" i="15"/>
  <c r="K12" i="15"/>
  <c r="J13" i="15"/>
  <c r="V8" i="15" s="1"/>
  <c r="K13" i="15"/>
  <c r="W8" i="15" s="1"/>
  <c r="J14" i="15"/>
  <c r="K14" i="15"/>
  <c r="J15" i="15"/>
  <c r="K15" i="15"/>
  <c r="J16" i="15"/>
  <c r="K16" i="15"/>
  <c r="K4" i="15"/>
  <c r="J4" i="15"/>
  <c r="I41" i="15"/>
  <c r="I42" i="15"/>
  <c r="I43" i="15"/>
  <c r="I44" i="15"/>
  <c r="I45" i="15"/>
  <c r="I46" i="15"/>
  <c r="I40" i="15"/>
  <c r="I30" i="15"/>
  <c r="I31" i="15"/>
  <c r="I32" i="15"/>
  <c r="I33" i="15"/>
  <c r="I34" i="15"/>
  <c r="I35" i="15"/>
  <c r="I36" i="15"/>
  <c r="I37" i="15"/>
  <c r="I38" i="15" s="1"/>
  <c r="I29" i="15"/>
  <c r="I20" i="15"/>
  <c r="I27" i="15" s="1"/>
  <c r="I21" i="15"/>
  <c r="I22" i="15"/>
  <c r="I23" i="15"/>
  <c r="I24" i="15"/>
  <c r="I25" i="15"/>
  <c r="I26" i="15"/>
  <c r="I19" i="15"/>
  <c r="I5" i="15"/>
  <c r="I6" i="15"/>
  <c r="I7" i="15"/>
  <c r="I8" i="15"/>
  <c r="I9" i="15"/>
  <c r="U6" i="15" s="1"/>
  <c r="I10" i="15"/>
  <c r="I11" i="15"/>
  <c r="I12" i="15"/>
  <c r="U7" i="15" s="1"/>
  <c r="I13" i="15"/>
  <c r="I14" i="15"/>
  <c r="I15" i="15"/>
  <c r="I16" i="15"/>
  <c r="I4" i="15"/>
  <c r="H20" i="15"/>
  <c r="H21" i="15"/>
  <c r="H22" i="15"/>
  <c r="H23" i="15"/>
  <c r="H24" i="15"/>
  <c r="H25" i="15"/>
  <c r="H26" i="15"/>
  <c r="H19" i="15"/>
  <c r="H30" i="15"/>
  <c r="H31" i="15"/>
  <c r="H38" i="15" s="1"/>
  <c r="H32" i="15"/>
  <c r="H33" i="15"/>
  <c r="H34" i="15"/>
  <c r="H35" i="15"/>
  <c r="H36" i="15"/>
  <c r="H37" i="15"/>
  <c r="H29" i="15"/>
  <c r="H5" i="15"/>
  <c r="H6" i="15"/>
  <c r="H7" i="15"/>
  <c r="H8" i="15"/>
  <c r="H9" i="15"/>
  <c r="H10" i="15"/>
  <c r="H11" i="15"/>
  <c r="H12" i="15"/>
  <c r="T7" i="15" s="1"/>
  <c r="H13" i="15"/>
  <c r="H14" i="15"/>
  <c r="H15" i="15"/>
  <c r="H16" i="15"/>
  <c r="H4" i="15"/>
  <c r="G41" i="15"/>
  <c r="G47" i="15" s="1"/>
  <c r="G42" i="15"/>
  <c r="G43" i="15"/>
  <c r="G44" i="15"/>
  <c r="G45" i="15"/>
  <c r="G46" i="15"/>
  <c r="G40" i="15"/>
  <c r="G30" i="15"/>
  <c r="G31" i="15"/>
  <c r="G32" i="15"/>
  <c r="G33" i="15"/>
  <c r="G34" i="15"/>
  <c r="G35" i="15"/>
  <c r="G36" i="15"/>
  <c r="G37" i="15"/>
  <c r="G38" i="15" s="1"/>
  <c r="G29" i="15"/>
  <c r="G20" i="15"/>
  <c r="G21" i="15"/>
  <c r="G27" i="15" s="1"/>
  <c r="G22" i="15"/>
  <c r="G23" i="15"/>
  <c r="G24" i="15"/>
  <c r="G25" i="15"/>
  <c r="G26" i="15"/>
  <c r="G19" i="15"/>
  <c r="G5" i="15"/>
  <c r="G6" i="15"/>
  <c r="G17" i="15" s="1"/>
  <c r="G7" i="15"/>
  <c r="G8" i="15"/>
  <c r="G9" i="15"/>
  <c r="G10" i="15"/>
  <c r="G11" i="15"/>
  <c r="G12" i="15"/>
  <c r="G13" i="15"/>
  <c r="G14" i="15"/>
  <c r="S9" i="15" s="1"/>
  <c r="G15" i="15"/>
  <c r="G16" i="15"/>
  <c r="G4" i="15"/>
  <c r="F47" i="15"/>
  <c r="F41" i="15"/>
  <c r="F42" i="15"/>
  <c r="F43" i="15"/>
  <c r="F44" i="15"/>
  <c r="F45" i="15"/>
  <c r="F46" i="15"/>
  <c r="F40" i="15"/>
  <c r="F30" i="15"/>
  <c r="F31" i="15"/>
  <c r="F38" i="15" s="1"/>
  <c r="F32" i="15"/>
  <c r="F33" i="15"/>
  <c r="F34" i="15"/>
  <c r="F35" i="15"/>
  <c r="F36" i="15"/>
  <c r="F37" i="15"/>
  <c r="F29" i="15"/>
  <c r="F20" i="15"/>
  <c r="F21" i="15"/>
  <c r="F22" i="15"/>
  <c r="F23" i="15"/>
  <c r="F24" i="15"/>
  <c r="F25" i="15"/>
  <c r="F26" i="15"/>
  <c r="F19" i="15"/>
  <c r="F5" i="15"/>
  <c r="F6" i="15"/>
  <c r="F7" i="15"/>
  <c r="F8" i="15"/>
  <c r="F9" i="15"/>
  <c r="F10" i="15"/>
  <c r="F11" i="15"/>
  <c r="F12" i="15"/>
  <c r="R7" i="15" s="1"/>
  <c r="F13" i="15"/>
  <c r="F14" i="15"/>
  <c r="F15" i="15"/>
  <c r="F16" i="15"/>
  <c r="F4" i="15"/>
  <c r="E41" i="15"/>
  <c r="E42" i="15"/>
  <c r="E43" i="15"/>
  <c r="E44" i="15"/>
  <c r="E45" i="15"/>
  <c r="E46" i="15"/>
  <c r="E40" i="15"/>
  <c r="E30" i="15"/>
  <c r="E31" i="15"/>
  <c r="E38" i="15" s="1"/>
  <c r="E32" i="15"/>
  <c r="E33" i="15"/>
  <c r="E34" i="15"/>
  <c r="E35" i="15"/>
  <c r="E36" i="15"/>
  <c r="E37" i="15"/>
  <c r="E29" i="15"/>
  <c r="E20" i="15"/>
  <c r="E21" i="15"/>
  <c r="E27" i="15" s="1"/>
  <c r="E22" i="15"/>
  <c r="E23" i="15"/>
  <c r="E24" i="15"/>
  <c r="E25" i="15"/>
  <c r="E26" i="15"/>
  <c r="E19" i="15"/>
  <c r="E5" i="15"/>
  <c r="E6" i="15"/>
  <c r="E7" i="15"/>
  <c r="E8" i="15"/>
  <c r="E9" i="15"/>
  <c r="E10" i="15"/>
  <c r="E11" i="15"/>
  <c r="E12" i="15"/>
  <c r="E13" i="15"/>
  <c r="E14" i="15"/>
  <c r="E15" i="15"/>
  <c r="E16" i="15"/>
  <c r="E4" i="15"/>
  <c r="D41" i="15"/>
  <c r="D42" i="15"/>
  <c r="D43" i="15"/>
  <c r="D44" i="15"/>
  <c r="D45" i="15"/>
  <c r="D46" i="15"/>
  <c r="D40" i="15"/>
  <c r="D30" i="15"/>
  <c r="D31" i="15"/>
  <c r="D32" i="15"/>
  <c r="D33" i="15"/>
  <c r="D34" i="15"/>
  <c r="D35" i="15"/>
  <c r="D36" i="15"/>
  <c r="D37" i="15"/>
  <c r="D29" i="15"/>
  <c r="D20" i="15"/>
  <c r="D21" i="15"/>
  <c r="D22" i="15"/>
  <c r="D23" i="15"/>
  <c r="D24" i="15"/>
  <c r="D25" i="15"/>
  <c r="D26" i="15"/>
  <c r="D19" i="15"/>
  <c r="D5" i="15"/>
  <c r="D6" i="15"/>
  <c r="D7" i="15"/>
  <c r="D17" i="15" s="1"/>
  <c r="D8" i="15"/>
  <c r="D9" i="15"/>
  <c r="D10" i="15"/>
  <c r="D11" i="15"/>
  <c r="D12" i="15"/>
  <c r="D13" i="15"/>
  <c r="D14" i="15"/>
  <c r="D15" i="15"/>
  <c r="D16" i="15"/>
  <c r="D4" i="15"/>
  <c r="C41" i="15"/>
  <c r="C42" i="15"/>
  <c r="C43" i="15"/>
  <c r="C44" i="15"/>
  <c r="C45" i="15"/>
  <c r="C46" i="15"/>
  <c r="C47" i="15"/>
  <c r="C40" i="15"/>
  <c r="C30" i="15"/>
  <c r="C31" i="15"/>
  <c r="C32" i="15"/>
  <c r="C33" i="15"/>
  <c r="C34" i="15"/>
  <c r="C35" i="15"/>
  <c r="C36" i="15"/>
  <c r="C37" i="15"/>
  <c r="C29" i="15"/>
  <c r="C20" i="15"/>
  <c r="C21" i="15"/>
  <c r="C22" i="15"/>
  <c r="C23" i="15"/>
  <c r="C24" i="15"/>
  <c r="C25" i="15"/>
  <c r="C26" i="15"/>
  <c r="C19" i="15"/>
  <c r="C5" i="15"/>
  <c r="C6" i="15"/>
  <c r="C7" i="15"/>
  <c r="C17" i="15" s="1"/>
  <c r="C8" i="15"/>
  <c r="C9" i="15"/>
  <c r="C10" i="15"/>
  <c r="C11" i="15"/>
  <c r="C12" i="15"/>
  <c r="C13" i="15"/>
  <c r="C14" i="15"/>
  <c r="C15" i="15"/>
  <c r="C16" i="15"/>
  <c r="C4" i="15"/>
  <c r="B41" i="15"/>
  <c r="B42" i="15"/>
  <c r="B43" i="15"/>
  <c r="B44" i="15"/>
  <c r="B47" i="15" s="1"/>
  <c r="B45" i="15"/>
  <c r="B46" i="15"/>
  <c r="B40" i="15"/>
  <c r="B30" i="15"/>
  <c r="B31" i="15"/>
  <c r="B32" i="15"/>
  <c r="B33" i="15"/>
  <c r="B34" i="15"/>
  <c r="B35" i="15"/>
  <c r="B36" i="15"/>
  <c r="B37" i="15"/>
  <c r="B29" i="15"/>
  <c r="B20" i="15"/>
  <c r="B21" i="15"/>
  <c r="B22" i="15"/>
  <c r="B27" i="15" s="1"/>
  <c r="B23" i="15"/>
  <c r="B24" i="15"/>
  <c r="B25" i="15"/>
  <c r="B26" i="15"/>
  <c r="B19" i="15"/>
  <c r="B5" i="15"/>
  <c r="B6" i="15"/>
  <c r="B7" i="15"/>
  <c r="B17" i="15" s="1"/>
  <c r="B8" i="15"/>
  <c r="B9" i="15"/>
  <c r="B10" i="15"/>
  <c r="B11" i="15"/>
  <c r="B12" i="15"/>
  <c r="B13" i="15"/>
  <c r="B14" i="15"/>
  <c r="B15" i="15"/>
  <c r="B16" i="15"/>
  <c r="B4" i="15"/>
  <c r="F41" i="7"/>
  <c r="F42" i="7"/>
  <c r="F43" i="7"/>
  <c r="F44" i="7"/>
  <c r="F45" i="7"/>
  <c r="F46" i="7"/>
  <c r="F40" i="7"/>
  <c r="F30" i="7"/>
  <c r="F31" i="7"/>
  <c r="F32" i="7"/>
  <c r="F33" i="7"/>
  <c r="F34" i="7"/>
  <c r="F35" i="7"/>
  <c r="F36" i="7"/>
  <c r="F37" i="7"/>
  <c r="F29" i="7"/>
  <c r="F20" i="7"/>
  <c r="F21" i="7"/>
  <c r="F22" i="7"/>
  <c r="F23" i="7"/>
  <c r="F24" i="7"/>
  <c r="F25" i="7"/>
  <c r="F26" i="7"/>
  <c r="F19" i="7"/>
  <c r="F5" i="7"/>
  <c r="F6" i="7"/>
  <c r="F7" i="7"/>
  <c r="F8" i="7"/>
  <c r="F9" i="7"/>
  <c r="F10" i="7"/>
  <c r="F11" i="7"/>
  <c r="F12" i="7"/>
  <c r="F13" i="7"/>
  <c r="F14" i="7"/>
  <c r="F15" i="7"/>
  <c r="F16" i="7"/>
  <c r="F4" i="7"/>
  <c r="AO4" i="6"/>
  <c r="AO46" i="6"/>
  <c r="AO45" i="6"/>
  <c r="AO44" i="6"/>
  <c r="AO43" i="6"/>
  <c r="AO42" i="6"/>
  <c r="AO41" i="6"/>
  <c r="AO40" i="6"/>
  <c r="AO47" i="6" s="1"/>
  <c r="AO37" i="6"/>
  <c r="AO36" i="6"/>
  <c r="AO35" i="6"/>
  <c r="AO34" i="6"/>
  <c r="AO33" i="6"/>
  <c r="AO32" i="6"/>
  <c r="AO31" i="6"/>
  <c r="AO30" i="6"/>
  <c r="AO29" i="6"/>
  <c r="AO38" i="6" s="1"/>
  <c r="AO26" i="6"/>
  <c r="AO25" i="6"/>
  <c r="AO24" i="6"/>
  <c r="AO23" i="6"/>
  <c r="AO22" i="6"/>
  <c r="AO21" i="6"/>
  <c r="AO20" i="6"/>
  <c r="AO19" i="6"/>
  <c r="AO27" i="6" s="1"/>
  <c r="AO16" i="6"/>
  <c r="AO15" i="6"/>
  <c r="AO14" i="6"/>
  <c r="AO13" i="6"/>
  <c r="AO12" i="6"/>
  <c r="AO11" i="6"/>
  <c r="AO10" i="6"/>
  <c r="AO9" i="6"/>
  <c r="AO8" i="6"/>
  <c r="AO7" i="6"/>
  <c r="AO6" i="6"/>
  <c r="AO5" i="6"/>
  <c r="A46" i="15"/>
  <c r="A45" i="15"/>
  <c r="A44" i="15"/>
  <c r="A43" i="15"/>
  <c r="A42" i="15"/>
  <c r="A41" i="15"/>
  <c r="H47" i="15"/>
  <c r="E47" i="15"/>
  <c r="A40" i="15"/>
  <c r="A37" i="15"/>
  <c r="C38" i="15"/>
  <c r="B38" i="15"/>
  <c r="A25" i="15"/>
  <c r="J27" i="15"/>
  <c r="D27" i="15"/>
  <c r="A16" i="15"/>
  <c r="A15" i="15"/>
  <c r="W9" i="15"/>
  <c r="U9" i="15"/>
  <c r="A14" i="15"/>
  <c r="U8" i="15"/>
  <c r="T8" i="15"/>
  <c r="A13" i="15"/>
  <c r="A12" i="15"/>
  <c r="V7" i="15"/>
  <c r="S7" i="15"/>
  <c r="A11" i="15"/>
  <c r="A10" i="15"/>
  <c r="V9" i="15"/>
  <c r="T9" i="15"/>
  <c r="R9" i="15"/>
  <c r="T6" i="15"/>
  <c r="S6" i="15"/>
  <c r="R6" i="15"/>
  <c r="A9" i="15"/>
  <c r="S8" i="15"/>
  <c r="R8" i="15"/>
  <c r="A8" i="15"/>
  <c r="W7" i="15"/>
  <c r="A7" i="15"/>
  <c r="V6" i="15"/>
  <c r="A6" i="15"/>
  <c r="A5" i="15"/>
  <c r="J17" i="15"/>
  <c r="T5" i="15"/>
  <c r="E17" i="15"/>
  <c r="A4" i="15"/>
  <c r="BT47" i="14"/>
  <c r="BO47" i="14"/>
  <c r="BL47" i="14"/>
  <c r="BK47" i="14"/>
  <c r="BJ47" i="14"/>
  <c r="BI47" i="14"/>
  <c r="BH47" i="14"/>
  <c r="BG47" i="14"/>
  <c r="BF47" i="14"/>
  <c r="AF47" i="14"/>
  <c r="X47" i="14"/>
  <c r="N47" i="14"/>
  <c r="M47" i="14"/>
  <c r="C47" i="14"/>
  <c r="CB46" i="14"/>
  <c r="CB47" i="14" s="1"/>
  <c r="CA46" i="14"/>
  <c r="CA47" i="14" s="1"/>
  <c r="BZ46" i="14"/>
  <c r="BZ47" i="14" s="1"/>
  <c r="BY46" i="14"/>
  <c r="BY47" i="14" s="1"/>
  <c r="BX46" i="14"/>
  <c r="BX47" i="14" s="1"/>
  <c r="BW46" i="14"/>
  <c r="BW47" i="14" s="1"/>
  <c r="BV46" i="14"/>
  <c r="BV47" i="14" s="1"/>
  <c r="BS46" i="14"/>
  <c r="BS47" i="14" s="1"/>
  <c r="BR46" i="14"/>
  <c r="BR47" i="14" s="1"/>
  <c r="BQ46" i="14"/>
  <c r="BQ47" i="14" s="1"/>
  <c r="BP46" i="14"/>
  <c r="BP47" i="14" s="1"/>
  <c r="BO46" i="14"/>
  <c r="BN46" i="14"/>
  <c r="BN47" i="14" s="1"/>
  <c r="BD46" i="14"/>
  <c r="BD47" i="14" s="1"/>
  <c r="BC46" i="14"/>
  <c r="BC47" i="14" s="1"/>
  <c r="BB46" i="14"/>
  <c r="BB47" i="14" s="1"/>
  <c r="BA46" i="14"/>
  <c r="BA47" i="14" s="1"/>
  <c r="AZ46" i="14"/>
  <c r="AZ47" i="14" s="1"/>
  <c r="AY46" i="14"/>
  <c r="AY47" i="14" s="1"/>
  <c r="AX46" i="14"/>
  <c r="AX47" i="14" s="1"/>
  <c r="AV46" i="14"/>
  <c r="AV47" i="14" s="1"/>
  <c r="AV48" i="14" s="1"/>
  <c r="AU46" i="14"/>
  <c r="AU47" i="14" s="1"/>
  <c r="AT46" i="14"/>
  <c r="AT47" i="14" s="1"/>
  <c r="AS46" i="14"/>
  <c r="AS47" i="14" s="1"/>
  <c r="AR46" i="14"/>
  <c r="AR47" i="14" s="1"/>
  <c r="AQ47" i="14"/>
  <c r="AP46" i="14"/>
  <c r="AP47" i="14" s="1"/>
  <c r="AN46" i="14"/>
  <c r="AN47" i="14" s="1"/>
  <c r="AN48" i="14" s="1"/>
  <c r="AM46" i="14"/>
  <c r="AM47" i="14" s="1"/>
  <c r="AL46" i="14"/>
  <c r="AL47" i="14" s="1"/>
  <c r="AK46" i="14"/>
  <c r="AK47" i="14" s="1"/>
  <c r="AJ46" i="14"/>
  <c r="AJ47" i="14" s="1"/>
  <c r="AI46" i="14"/>
  <c r="AI47" i="14" s="1"/>
  <c r="AH46" i="14"/>
  <c r="AH47" i="14" s="1"/>
  <c r="AE46" i="14"/>
  <c r="AE47" i="14" s="1"/>
  <c r="AD46" i="14"/>
  <c r="AD47" i="14" s="1"/>
  <c r="AC46" i="14"/>
  <c r="AC47" i="14" s="1"/>
  <c r="AB46" i="14"/>
  <c r="AB47" i="14" s="1"/>
  <c r="AA46" i="14"/>
  <c r="AA47" i="14" s="1"/>
  <c r="Z46" i="14"/>
  <c r="Z47" i="14" s="1"/>
  <c r="X46" i="14"/>
  <c r="W46" i="14"/>
  <c r="W47" i="14" s="1"/>
  <c r="V46" i="14"/>
  <c r="V47" i="14" s="1"/>
  <c r="U46" i="14"/>
  <c r="U47" i="14" s="1"/>
  <c r="T46" i="14"/>
  <c r="T47" i="14" s="1"/>
  <c r="S46" i="14"/>
  <c r="S47" i="14" s="1"/>
  <c r="R46" i="14"/>
  <c r="R47" i="14" s="1"/>
  <c r="P46" i="14"/>
  <c r="P47" i="14" s="1"/>
  <c r="P48" i="14" s="1"/>
  <c r="O46" i="14"/>
  <c r="O47" i="14" s="1"/>
  <c r="L46" i="14"/>
  <c r="L47" i="14" s="1"/>
  <c r="K46" i="14"/>
  <c r="K47" i="14" s="1"/>
  <c r="J46" i="14"/>
  <c r="J47" i="14" s="1"/>
  <c r="H46" i="14"/>
  <c r="H47" i="14" s="1"/>
  <c r="H48" i="14" s="1"/>
  <c r="G46" i="14"/>
  <c r="G47" i="14" s="1"/>
  <c r="F46" i="14"/>
  <c r="F47" i="14" s="1"/>
  <c r="E46" i="14"/>
  <c r="E47" i="14" s="1"/>
  <c r="D46" i="14"/>
  <c r="D47" i="14" s="1"/>
  <c r="C46" i="14"/>
  <c r="B46" i="14"/>
  <c r="B47" i="14" s="1"/>
  <c r="CC45" i="14"/>
  <c r="BU45" i="14"/>
  <c r="BM45" i="14"/>
  <c r="BE45" i="14"/>
  <c r="AW45" i="14"/>
  <c r="AO45" i="14"/>
  <c r="AG45" i="14"/>
  <c r="Y45" i="14"/>
  <c r="Q45" i="14"/>
  <c r="I45" i="14"/>
  <c r="CC44" i="14"/>
  <c r="BU44" i="14"/>
  <c r="BM44" i="14"/>
  <c r="BE44" i="14"/>
  <c r="AW44" i="14"/>
  <c r="AO44" i="14"/>
  <c r="AG44" i="14"/>
  <c r="Y44" i="14"/>
  <c r="Q44" i="14"/>
  <c r="I44" i="14"/>
  <c r="CC43" i="14"/>
  <c r="BU43" i="14"/>
  <c r="BM43" i="14"/>
  <c r="BE43" i="14"/>
  <c r="AW43" i="14"/>
  <c r="AO43" i="14"/>
  <c r="AG43" i="14"/>
  <c r="Y43" i="14"/>
  <c r="Q43" i="14"/>
  <c r="I43" i="14"/>
  <c r="CC42" i="14"/>
  <c r="BU42" i="14"/>
  <c r="BM42" i="14"/>
  <c r="BE42" i="14"/>
  <c r="AW42" i="14"/>
  <c r="AO42" i="14"/>
  <c r="AG42" i="14"/>
  <c r="Y42" i="14"/>
  <c r="Q42" i="14"/>
  <c r="I42" i="14"/>
  <c r="CC41" i="14"/>
  <c r="BU41" i="14"/>
  <c r="BM41" i="14"/>
  <c r="BE41" i="14"/>
  <c r="AW41" i="14"/>
  <c r="AO41" i="14"/>
  <c r="AG41" i="14"/>
  <c r="Y41" i="14"/>
  <c r="Q41" i="14"/>
  <c r="I41" i="14"/>
  <c r="CC40" i="14"/>
  <c r="BU40" i="14"/>
  <c r="BM40" i="14"/>
  <c r="BE40" i="14"/>
  <c r="AW40" i="14"/>
  <c r="AO40" i="14"/>
  <c r="AG40" i="14"/>
  <c r="Y40" i="14"/>
  <c r="Y46" i="14" s="1"/>
  <c r="Q40" i="14"/>
  <c r="I40" i="14"/>
  <c r="CB38" i="14"/>
  <c r="CA38" i="14"/>
  <c r="BZ38" i="14"/>
  <c r="BY38" i="14"/>
  <c r="BX38" i="14"/>
  <c r="BW38" i="14"/>
  <c r="BV38" i="14"/>
  <c r="BT38" i="14"/>
  <c r="BS38" i="14"/>
  <c r="BR38" i="14"/>
  <c r="BQ38" i="14"/>
  <c r="BP38" i="14"/>
  <c r="BO38" i="14"/>
  <c r="BN38" i="14"/>
  <c r="BL38" i="14"/>
  <c r="BK38" i="14"/>
  <c r="BJ38" i="14"/>
  <c r="BI38" i="14"/>
  <c r="BH38" i="14"/>
  <c r="BG38" i="14"/>
  <c r="BF38" i="14"/>
  <c r="BD38" i="14"/>
  <c r="BC38" i="14"/>
  <c r="BB38" i="14"/>
  <c r="BA38" i="14"/>
  <c r="AZ38" i="14"/>
  <c r="AY38" i="14"/>
  <c r="AX38" i="14"/>
  <c r="AV38" i="14"/>
  <c r="AU38" i="14"/>
  <c r="AT38" i="14"/>
  <c r="AS38" i="14"/>
  <c r="AR38" i="14"/>
  <c r="AQ38" i="14"/>
  <c r="AP38" i="14"/>
  <c r="AN38" i="14"/>
  <c r="AM38" i="14"/>
  <c r="AL38" i="14"/>
  <c r="AK38" i="14"/>
  <c r="AJ38" i="14"/>
  <c r="AI38" i="14"/>
  <c r="AH38" i="14"/>
  <c r="AF38" i="14"/>
  <c r="AE38" i="14"/>
  <c r="AD38" i="14"/>
  <c r="AC38" i="14"/>
  <c r="AB38" i="14"/>
  <c r="AA38" i="14"/>
  <c r="Z38" i="14"/>
  <c r="X38" i="14"/>
  <c r="W38" i="14"/>
  <c r="V38" i="14"/>
  <c r="U38" i="14"/>
  <c r="T38" i="14"/>
  <c r="S38" i="14"/>
  <c r="R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C38" i="14"/>
  <c r="B38" i="14"/>
  <c r="CC37" i="14"/>
  <c r="BU37" i="14"/>
  <c r="BM37" i="14"/>
  <c r="BE37" i="14"/>
  <c r="AW37" i="14"/>
  <c r="AO37" i="14"/>
  <c r="AG37" i="14"/>
  <c r="Y37" i="14"/>
  <c r="Q37" i="14"/>
  <c r="I37" i="14"/>
  <c r="CC36" i="14"/>
  <c r="BU36" i="14"/>
  <c r="BM36" i="14"/>
  <c r="BE36" i="14"/>
  <c r="AW36" i="14"/>
  <c r="AO36" i="14"/>
  <c r="AG36" i="14"/>
  <c r="Y36" i="14"/>
  <c r="Q36" i="14"/>
  <c r="I36" i="14"/>
  <c r="CC35" i="14"/>
  <c r="BU35" i="14"/>
  <c r="BM35" i="14"/>
  <c r="BE35" i="14"/>
  <c r="AW35" i="14"/>
  <c r="AO35" i="14"/>
  <c r="AG35" i="14"/>
  <c r="Y35" i="14"/>
  <c r="Q35" i="14"/>
  <c r="I35" i="14"/>
  <c r="CC34" i="14"/>
  <c r="BU34" i="14"/>
  <c r="BM34" i="14"/>
  <c r="BE34" i="14"/>
  <c r="AW34" i="14"/>
  <c r="AO34" i="14"/>
  <c r="AG34" i="14"/>
  <c r="Y34" i="14"/>
  <c r="Q34" i="14"/>
  <c r="I34" i="14"/>
  <c r="CC33" i="14"/>
  <c r="BU33" i="14"/>
  <c r="BM33" i="14"/>
  <c r="BE33" i="14"/>
  <c r="AW33" i="14"/>
  <c r="AO33" i="14"/>
  <c r="AG33" i="14"/>
  <c r="Y33" i="14"/>
  <c r="Q33" i="14"/>
  <c r="I33" i="14"/>
  <c r="CC32" i="14"/>
  <c r="BU32" i="14"/>
  <c r="BM32" i="14"/>
  <c r="BE32" i="14"/>
  <c r="AW32" i="14"/>
  <c r="AO32" i="14"/>
  <c r="AG32" i="14"/>
  <c r="Y32" i="14"/>
  <c r="Q32" i="14"/>
  <c r="I32" i="14"/>
  <c r="CC31" i="14"/>
  <c r="BU31" i="14"/>
  <c r="BM31" i="14"/>
  <c r="BE31" i="14"/>
  <c r="AW31" i="14"/>
  <c r="AO31" i="14"/>
  <c r="AG31" i="14"/>
  <c r="Y31" i="14"/>
  <c r="Q31" i="14"/>
  <c r="I31" i="14"/>
  <c r="CC30" i="14"/>
  <c r="BU30" i="14"/>
  <c r="BM30" i="14"/>
  <c r="BE30" i="14"/>
  <c r="BE38" i="14" s="1"/>
  <c r="AW30" i="14"/>
  <c r="AO30" i="14"/>
  <c r="AG30" i="14"/>
  <c r="Y30" i="14"/>
  <c r="Q30" i="14"/>
  <c r="I30" i="14"/>
  <c r="CC29" i="14"/>
  <c r="CC38" i="14" s="1"/>
  <c r="BU29" i="14"/>
  <c r="BM29" i="14"/>
  <c r="BM38" i="14" s="1"/>
  <c r="BE29" i="14"/>
  <c r="AW29" i="14"/>
  <c r="AW38" i="14" s="1"/>
  <c r="AO29" i="14"/>
  <c r="AG29" i="14"/>
  <c r="Y29" i="14"/>
  <c r="Q29" i="14"/>
  <c r="Q38" i="14" s="1"/>
  <c r="I29" i="14"/>
  <c r="CB27" i="14"/>
  <c r="CA27" i="14"/>
  <c r="BZ27" i="14"/>
  <c r="BY27" i="14"/>
  <c r="BX27" i="14"/>
  <c r="BW27" i="14"/>
  <c r="BV27" i="14"/>
  <c r="BT27" i="14"/>
  <c r="BS27" i="14"/>
  <c r="BR27" i="14"/>
  <c r="BQ27" i="14"/>
  <c r="BP27" i="14"/>
  <c r="BO27" i="14"/>
  <c r="BN27" i="14"/>
  <c r="BL27" i="14"/>
  <c r="BK27" i="14"/>
  <c r="BJ27" i="14"/>
  <c r="BI27" i="14"/>
  <c r="BH27" i="14"/>
  <c r="BG27" i="14"/>
  <c r="BF27" i="14"/>
  <c r="BD27" i="14"/>
  <c r="BC27" i="14"/>
  <c r="BB27" i="14"/>
  <c r="BA27" i="14"/>
  <c r="AZ27" i="14"/>
  <c r="AY27" i="14"/>
  <c r="AX27" i="14"/>
  <c r="AV27" i="14"/>
  <c r="AU27" i="14"/>
  <c r="AT27" i="14"/>
  <c r="AS27" i="14"/>
  <c r="AR27" i="14"/>
  <c r="AQ27" i="14"/>
  <c r="AP27" i="14"/>
  <c r="AN27" i="14"/>
  <c r="AM27" i="14"/>
  <c r="AL27" i="14"/>
  <c r="AK27" i="14"/>
  <c r="AJ27" i="14"/>
  <c r="AI27" i="14"/>
  <c r="AH27" i="14"/>
  <c r="AF27" i="14"/>
  <c r="AE27" i="14"/>
  <c r="AD27" i="14"/>
  <c r="AC27" i="14"/>
  <c r="AB27" i="14"/>
  <c r="AA27" i="14"/>
  <c r="Z27" i="14"/>
  <c r="X27" i="14"/>
  <c r="W27" i="14"/>
  <c r="V27" i="14"/>
  <c r="U27" i="14"/>
  <c r="T27" i="14"/>
  <c r="S27" i="14"/>
  <c r="R27" i="14"/>
  <c r="P27" i="14"/>
  <c r="O27" i="14"/>
  <c r="N27" i="14"/>
  <c r="M27" i="14"/>
  <c r="L27" i="14"/>
  <c r="K27" i="14"/>
  <c r="J27" i="14"/>
  <c r="H27" i="14"/>
  <c r="G27" i="14"/>
  <c r="F27" i="14"/>
  <c r="E27" i="14"/>
  <c r="D27" i="14"/>
  <c r="C27" i="14"/>
  <c r="B27" i="14"/>
  <c r="CC26" i="14"/>
  <c r="BU26" i="14"/>
  <c r="BM26" i="14"/>
  <c r="BE26" i="14"/>
  <c r="AW26" i="14"/>
  <c r="AO26" i="14"/>
  <c r="AG26" i="14"/>
  <c r="Y26" i="14"/>
  <c r="Q26" i="14"/>
  <c r="I26" i="14"/>
  <c r="CC25" i="14"/>
  <c r="BU25" i="14"/>
  <c r="BM25" i="14"/>
  <c r="BE25" i="14"/>
  <c r="AW25" i="14"/>
  <c r="AO25" i="14"/>
  <c r="AG25" i="14"/>
  <c r="Y25" i="14"/>
  <c r="Q25" i="14"/>
  <c r="I25" i="14"/>
  <c r="CC24" i="14"/>
  <c r="BU24" i="14"/>
  <c r="BM24" i="14"/>
  <c r="BE24" i="14"/>
  <c r="AW24" i="14"/>
  <c r="AO24" i="14"/>
  <c r="AG24" i="14"/>
  <c r="Y24" i="14"/>
  <c r="Q24" i="14"/>
  <c r="I24" i="14"/>
  <c r="CC23" i="14"/>
  <c r="BU23" i="14"/>
  <c r="BM23" i="14"/>
  <c r="BE23" i="14"/>
  <c r="AW23" i="14"/>
  <c r="AO23" i="14"/>
  <c r="AG23" i="14"/>
  <c r="Y23" i="14"/>
  <c r="Q23" i="14"/>
  <c r="I23" i="14"/>
  <c r="CC22" i="14"/>
  <c r="BU22" i="14"/>
  <c r="BM22" i="14"/>
  <c r="BE22" i="14"/>
  <c r="AW22" i="14"/>
  <c r="AO22" i="14"/>
  <c r="AG22" i="14"/>
  <c r="Y22" i="14"/>
  <c r="Q22" i="14"/>
  <c r="I22" i="14"/>
  <c r="CC21" i="14"/>
  <c r="BU21" i="14"/>
  <c r="BM21" i="14"/>
  <c r="BE21" i="14"/>
  <c r="AW21" i="14"/>
  <c r="AO21" i="14"/>
  <c r="AG21" i="14"/>
  <c r="Y21" i="14"/>
  <c r="Q21" i="14"/>
  <c r="I21" i="14"/>
  <c r="CC20" i="14"/>
  <c r="BU20" i="14"/>
  <c r="BM20" i="14"/>
  <c r="BE20" i="14"/>
  <c r="AW20" i="14"/>
  <c r="AO20" i="14"/>
  <c r="AG20" i="14"/>
  <c r="Y20" i="14"/>
  <c r="Q20" i="14"/>
  <c r="I20" i="14"/>
  <c r="CC19" i="14"/>
  <c r="CC27" i="14" s="1"/>
  <c r="BU19" i="14"/>
  <c r="BU27" i="14" s="1"/>
  <c r="BM19" i="14"/>
  <c r="BM27" i="14" s="1"/>
  <c r="BE19" i="14"/>
  <c r="BE27" i="14" s="1"/>
  <c r="AW19" i="14"/>
  <c r="AW27" i="14" s="1"/>
  <c r="AO19" i="14"/>
  <c r="AG19" i="14"/>
  <c r="AG27" i="14" s="1"/>
  <c r="Y19" i="14"/>
  <c r="Q19" i="14"/>
  <c r="Q27" i="14" s="1"/>
  <c r="I19" i="14"/>
  <c r="I27" i="14" s="1"/>
  <c r="CB17" i="14"/>
  <c r="CA17" i="14"/>
  <c r="CA48" i="14" s="1"/>
  <c r="BZ17" i="14"/>
  <c r="BZ48" i="14" s="1"/>
  <c r="BY17" i="14"/>
  <c r="BY48" i="14" s="1"/>
  <c r="BX17" i="14"/>
  <c r="BX48" i="14" s="1"/>
  <c r="BW17" i="14"/>
  <c r="BW48" i="14" s="1"/>
  <c r="BV17" i="14"/>
  <c r="BT17" i="14"/>
  <c r="BS17" i="14"/>
  <c r="BR17" i="14"/>
  <c r="BR48" i="14" s="1"/>
  <c r="BQ17" i="14"/>
  <c r="BQ48" i="14" s="1"/>
  <c r="BP17" i="14"/>
  <c r="BP48" i="14" s="1"/>
  <c r="BO17" i="14"/>
  <c r="BO48" i="14" s="1"/>
  <c r="BN17" i="14"/>
  <c r="BN48" i="14" s="1"/>
  <c r="BL17" i="14"/>
  <c r="BK17" i="14"/>
  <c r="BK48" i="14" s="1"/>
  <c r="BJ17" i="14"/>
  <c r="BJ48" i="14" s="1"/>
  <c r="BI17" i="14"/>
  <c r="BI48" i="14" s="1"/>
  <c r="BH17" i="14"/>
  <c r="BH48" i="14" s="1"/>
  <c r="BG17" i="14"/>
  <c r="BG48" i="14" s="1"/>
  <c r="BF17" i="14"/>
  <c r="BD17" i="14"/>
  <c r="BD48" i="14" s="1"/>
  <c r="BC17" i="14"/>
  <c r="BB17" i="14"/>
  <c r="BA17" i="14"/>
  <c r="BA48" i="14" s="1"/>
  <c r="AZ17" i="14"/>
  <c r="AZ48" i="14" s="1"/>
  <c r="AY17" i="14"/>
  <c r="AX17" i="14"/>
  <c r="AV17" i="14"/>
  <c r="AU17" i="14"/>
  <c r="AU48" i="14" s="1"/>
  <c r="AT17" i="14"/>
  <c r="AS17" i="14"/>
  <c r="AR17" i="14"/>
  <c r="AR48" i="14" s="1"/>
  <c r="AQ17" i="14"/>
  <c r="AP17" i="14"/>
  <c r="AN17" i="14"/>
  <c r="AM17" i="14"/>
  <c r="AM48" i="14" s="1"/>
  <c r="AL17" i="14"/>
  <c r="AL48" i="14" s="1"/>
  <c r="AK17" i="14"/>
  <c r="AJ17" i="14"/>
  <c r="AI17" i="14"/>
  <c r="AH17" i="14"/>
  <c r="AH48" i="14" s="1"/>
  <c r="AF17" i="14"/>
  <c r="AE17" i="14"/>
  <c r="AE48" i="14" s="1"/>
  <c r="AD17" i="14"/>
  <c r="AD48" i="14" s="1"/>
  <c r="AC17" i="14"/>
  <c r="AC48" i="14" s="1"/>
  <c r="AB17" i="14"/>
  <c r="AB48" i="14" s="1"/>
  <c r="AA17" i="14"/>
  <c r="Z17" i="14"/>
  <c r="X17" i="14"/>
  <c r="W17" i="14"/>
  <c r="W48" i="14" s="1"/>
  <c r="V17" i="14"/>
  <c r="V48" i="14" s="1"/>
  <c r="U17" i="14"/>
  <c r="U48" i="14" s="1"/>
  <c r="T17" i="14"/>
  <c r="T48" i="14" s="1"/>
  <c r="S17" i="14"/>
  <c r="R17" i="14"/>
  <c r="P17" i="14"/>
  <c r="O17" i="14"/>
  <c r="O48" i="14" s="1"/>
  <c r="N17" i="14"/>
  <c r="N48" i="14" s="1"/>
  <c r="M17" i="14"/>
  <c r="M48" i="14" s="1"/>
  <c r="L17" i="14"/>
  <c r="L48" i="14" s="1"/>
  <c r="K17" i="14"/>
  <c r="J17" i="14"/>
  <c r="J48" i="14" s="1"/>
  <c r="H17" i="14"/>
  <c r="G17" i="14"/>
  <c r="F17" i="14"/>
  <c r="E17" i="14"/>
  <c r="D17" i="14"/>
  <c r="D48" i="14" s="1"/>
  <c r="C17" i="14"/>
  <c r="C48" i="14" s="1"/>
  <c r="B17" i="14"/>
  <c r="B48" i="14" s="1"/>
  <c r="CC16" i="14"/>
  <c r="BU16" i="14"/>
  <c r="BM16" i="14"/>
  <c r="BE16" i="14"/>
  <c r="AW16" i="14"/>
  <c r="AO16" i="14"/>
  <c r="AG16" i="14"/>
  <c r="Y16" i="14"/>
  <c r="Q16" i="14"/>
  <c r="I16" i="14"/>
  <c r="CC15" i="14"/>
  <c r="BU15" i="14"/>
  <c r="BM15" i="14"/>
  <c r="BE15" i="14"/>
  <c r="AW15" i="14"/>
  <c r="AO15" i="14"/>
  <c r="AG15" i="14"/>
  <c r="Y15" i="14"/>
  <c r="Q15" i="14"/>
  <c r="I15" i="14"/>
  <c r="CC14" i="14"/>
  <c r="BU14" i="14"/>
  <c r="BM14" i="14"/>
  <c r="BE14" i="14"/>
  <c r="AO14" i="14"/>
  <c r="AG14" i="14"/>
  <c r="Y14" i="14"/>
  <c r="Q14" i="14"/>
  <c r="I14" i="14"/>
  <c r="CC13" i="14"/>
  <c r="BU13" i="14"/>
  <c r="BM13" i="14"/>
  <c r="BE13" i="14"/>
  <c r="AW13" i="14"/>
  <c r="AO13" i="14"/>
  <c r="AG13" i="14"/>
  <c r="Y13" i="14"/>
  <c r="Q13" i="14"/>
  <c r="I13" i="14"/>
  <c r="CC12" i="14"/>
  <c r="BU12" i="14"/>
  <c r="BM12" i="14"/>
  <c r="BE12" i="14"/>
  <c r="AW12" i="14"/>
  <c r="AO12" i="14"/>
  <c r="AG12" i="14"/>
  <c r="Y12" i="14"/>
  <c r="Q12" i="14"/>
  <c r="I12" i="14"/>
  <c r="CC11" i="14"/>
  <c r="BU11" i="14"/>
  <c r="BM11" i="14"/>
  <c r="BE11" i="14"/>
  <c r="AO11" i="14"/>
  <c r="AG11" i="14"/>
  <c r="Y11" i="14"/>
  <c r="Q11" i="14"/>
  <c r="I11" i="14"/>
  <c r="CC10" i="14"/>
  <c r="BU10" i="14"/>
  <c r="BM10" i="14"/>
  <c r="BE10" i="14"/>
  <c r="AW10" i="14"/>
  <c r="AO10" i="14"/>
  <c r="AG10" i="14"/>
  <c r="Y10" i="14"/>
  <c r="Q10" i="14"/>
  <c r="I10" i="14"/>
  <c r="CC9" i="14"/>
  <c r="BU9" i="14"/>
  <c r="BM9" i="14"/>
  <c r="BE9" i="14"/>
  <c r="AO9" i="14"/>
  <c r="AG9" i="14"/>
  <c r="Y9" i="14"/>
  <c r="Q9" i="14"/>
  <c r="I9" i="14"/>
  <c r="CC8" i="14"/>
  <c r="BU8" i="14"/>
  <c r="BM8" i="14"/>
  <c r="BE8" i="14"/>
  <c r="AO8" i="14"/>
  <c r="AG8" i="14"/>
  <c r="Y8" i="14"/>
  <c r="Q8" i="14"/>
  <c r="I8" i="14"/>
  <c r="CC7" i="14"/>
  <c r="BU7" i="14"/>
  <c r="BM7" i="14"/>
  <c r="BE7" i="14"/>
  <c r="AO7" i="14"/>
  <c r="AG7" i="14"/>
  <c r="Y7" i="14"/>
  <c r="Q7" i="14"/>
  <c r="I7" i="14"/>
  <c r="CC6" i="14"/>
  <c r="BU6" i="14"/>
  <c r="BM6" i="14"/>
  <c r="BE6" i="14"/>
  <c r="AO6" i="14"/>
  <c r="AG6" i="14"/>
  <c r="Y6" i="14"/>
  <c r="Q6" i="14"/>
  <c r="I6" i="14"/>
  <c r="CC5" i="14"/>
  <c r="BU5" i="14"/>
  <c r="BM5" i="14"/>
  <c r="BE5" i="14"/>
  <c r="AO5" i="14"/>
  <c r="AG5" i="14"/>
  <c r="Y5" i="14"/>
  <c r="Q5" i="14"/>
  <c r="I5" i="14"/>
  <c r="CC4" i="14"/>
  <c r="CC17" i="14" s="1"/>
  <c r="BU4" i="14"/>
  <c r="BU17" i="14" s="1"/>
  <c r="BM4" i="14"/>
  <c r="BE4" i="14"/>
  <c r="AW4" i="14"/>
  <c r="AO4" i="14"/>
  <c r="AO17" i="14" s="1"/>
  <c r="AG4" i="14"/>
  <c r="AG17" i="14" s="1"/>
  <c r="Y4" i="14"/>
  <c r="Y17" i="14" s="1"/>
  <c r="Q4" i="14"/>
  <c r="Q17" i="14" s="1"/>
  <c r="I4" i="14"/>
  <c r="I17" i="14" s="1"/>
  <c r="O48" i="11"/>
  <c r="O47" i="11"/>
  <c r="O27" i="11"/>
  <c r="I54" i="13" s="1"/>
  <c r="O17" i="11"/>
  <c r="Q18" i="8"/>
  <c r="H53" i="13"/>
  <c r="C57" i="13"/>
  <c r="D57" i="13"/>
  <c r="E57" i="13"/>
  <c r="G57" i="13"/>
  <c r="J57" i="13"/>
  <c r="I55" i="13"/>
  <c r="I53" i="13"/>
  <c r="J56" i="13"/>
  <c r="J55" i="13"/>
  <c r="J54" i="13"/>
  <c r="J53" i="13"/>
  <c r="S24" i="13"/>
  <c r="S22" i="13"/>
  <c r="S20" i="13"/>
  <c r="S19" i="13"/>
  <c r="S12" i="13"/>
  <c r="S11" i="13"/>
  <c r="R11" i="13"/>
  <c r="Q42" i="13"/>
  <c r="Q43" i="13"/>
  <c r="Q44" i="13"/>
  <c r="Q45" i="13"/>
  <c r="Q46" i="13"/>
  <c r="Q41" i="13"/>
  <c r="Q30" i="13"/>
  <c r="Q31" i="13"/>
  <c r="Q32" i="13"/>
  <c r="Q33" i="13"/>
  <c r="Q34" i="13"/>
  <c r="Q35" i="13"/>
  <c r="Q36" i="13"/>
  <c r="Q37" i="13"/>
  <c r="Q38" i="13"/>
  <c r="Q29" i="13"/>
  <c r="Q20" i="13"/>
  <c r="Q21" i="13"/>
  <c r="Q22" i="13"/>
  <c r="Q23" i="13"/>
  <c r="Q24" i="13"/>
  <c r="Q25" i="13"/>
  <c r="Q26" i="13"/>
  <c r="Q19" i="13"/>
  <c r="Q6" i="13"/>
  <c r="Q7" i="13"/>
  <c r="Q8" i="13"/>
  <c r="Q9" i="13"/>
  <c r="Q10" i="13"/>
  <c r="Q11" i="13"/>
  <c r="Q12" i="13"/>
  <c r="Q13" i="13"/>
  <c r="Q14" i="13"/>
  <c r="Q15" i="13"/>
  <c r="Q16" i="13"/>
  <c r="Q5" i="13"/>
  <c r="P42" i="13"/>
  <c r="P43" i="13"/>
  <c r="P44" i="13"/>
  <c r="P45" i="13"/>
  <c r="P46" i="13"/>
  <c r="P47" i="13"/>
  <c r="P48" i="13"/>
  <c r="P41" i="13"/>
  <c r="P20" i="13"/>
  <c r="P21" i="13"/>
  <c r="P22" i="13"/>
  <c r="P23" i="13"/>
  <c r="P24" i="13"/>
  <c r="P25" i="13"/>
  <c r="P26" i="13"/>
  <c r="P19" i="13"/>
  <c r="DY47" i="12"/>
  <c r="Q47" i="13" s="1"/>
  <c r="DY21" i="12"/>
  <c r="CK50" i="16" l="1"/>
  <c r="CK51" i="16" s="1"/>
  <c r="CS50" i="16"/>
  <c r="CS51" i="16" s="1"/>
  <c r="N49" i="17"/>
  <c r="N5" i="17"/>
  <c r="O5" i="17" s="1"/>
  <c r="I50" i="17"/>
  <c r="K40" i="17"/>
  <c r="N42" i="17"/>
  <c r="O42" i="17" s="1"/>
  <c r="O49" i="17" s="1"/>
  <c r="J57" i="17" s="1"/>
  <c r="J40" i="17"/>
  <c r="J50" i="17" s="1"/>
  <c r="BM50" i="16"/>
  <c r="BM51" i="16" s="1"/>
  <c r="Q50" i="16"/>
  <c r="Q51" i="16" s="1"/>
  <c r="N19" i="17"/>
  <c r="O19" i="17" s="1"/>
  <c r="T19" i="17" s="1"/>
  <c r="F50" i="17"/>
  <c r="H50" i="17"/>
  <c r="Y50" i="16"/>
  <c r="Y51" i="16" s="1"/>
  <c r="AW50" i="16"/>
  <c r="AW51" i="16" s="1"/>
  <c r="K28" i="17"/>
  <c r="K50" i="17" s="1"/>
  <c r="O21" i="17"/>
  <c r="T21" i="17" s="1"/>
  <c r="O22" i="17"/>
  <c r="T22" i="17" s="1"/>
  <c r="C28" i="17"/>
  <c r="C50" i="17" s="1"/>
  <c r="O26" i="17"/>
  <c r="T26" i="17" s="1"/>
  <c r="E50" i="17"/>
  <c r="O25" i="17"/>
  <c r="T25" i="17" s="1"/>
  <c r="O20" i="17"/>
  <c r="T20" i="17" s="1"/>
  <c r="I50" i="16"/>
  <c r="I51" i="16" s="1"/>
  <c r="O40" i="17"/>
  <c r="J56" i="17" s="1"/>
  <c r="G50" i="17"/>
  <c r="BE50" i="16"/>
  <c r="BE51" i="16" s="1"/>
  <c r="B50" i="17"/>
  <c r="O17" i="17"/>
  <c r="N17" i="17"/>
  <c r="I47" i="15"/>
  <c r="I17" i="15"/>
  <c r="H27" i="15"/>
  <c r="T10" i="15"/>
  <c r="G48" i="15"/>
  <c r="R5" i="15"/>
  <c r="R10" i="15" s="1"/>
  <c r="D38" i="15"/>
  <c r="C27" i="15"/>
  <c r="K27" i="15"/>
  <c r="F27" i="15"/>
  <c r="E48" i="14"/>
  <c r="AW17" i="14"/>
  <c r="AY48" i="14"/>
  <c r="AG38" i="14"/>
  <c r="Q47" i="14"/>
  <c r="CC46" i="14"/>
  <c r="CC47" i="14" s="1"/>
  <c r="CC48" i="14" s="1"/>
  <c r="CC49" i="14" s="1"/>
  <c r="CB48" i="14"/>
  <c r="BL48" i="14"/>
  <c r="AQ48" i="14"/>
  <c r="X48" i="14"/>
  <c r="AI48" i="14"/>
  <c r="BM47" i="14"/>
  <c r="BT48" i="14"/>
  <c r="AA48" i="14"/>
  <c r="I38" i="14"/>
  <c r="BU38" i="14"/>
  <c r="BU48" i="14" s="1"/>
  <c r="BU49" i="14" s="1"/>
  <c r="Y47" i="14"/>
  <c r="AF48" i="14"/>
  <c r="S48" i="14"/>
  <c r="I46" i="14"/>
  <c r="I47" i="14" s="1"/>
  <c r="I48" i="14" s="1"/>
  <c r="I49" i="14" s="1"/>
  <c r="K48" i="14"/>
  <c r="Y27" i="14"/>
  <c r="Y48" i="14" s="1"/>
  <c r="Y49" i="14" s="1"/>
  <c r="AO38" i="14"/>
  <c r="Y38" i="14"/>
  <c r="BU47" i="14"/>
  <c r="AO46" i="14"/>
  <c r="AO47" i="14" s="1"/>
  <c r="BM17" i="14"/>
  <c r="AW47" i="14"/>
  <c r="AW48" i="14" s="1"/>
  <c r="AW49" i="14" s="1"/>
  <c r="AG47" i="14"/>
  <c r="AG48" i="14" s="1"/>
  <c r="AG49" i="14" s="1"/>
  <c r="BE17" i="14"/>
  <c r="AO27" i="14"/>
  <c r="BE46" i="14"/>
  <c r="BE47" i="14" s="1"/>
  <c r="BE48" i="14" s="1"/>
  <c r="BE49" i="14" s="1"/>
  <c r="AO17" i="6"/>
  <c r="AO48" i="6"/>
  <c r="AO49" i="6" s="1"/>
  <c r="C48" i="15"/>
  <c r="K47" i="15"/>
  <c r="K48" i="15" s="1"/>
  <c r="D47" i="15"/>
  <c r="D48" i="15" s="1"/>
  <c r="H17" i="15"/>
  <c r="I48" i="15"/>
  <c r="B48" i="15"/>
  <c r="J48" i="15"/>
  <c r="E48" i="15"/>
  <c r="L38" i="15"/>
  <c r="S5" i="15"/>
  <c r="S10" i="15" s="1"/>
  <c r="F17" i="15"/>
  <c r="U5" i="15"/>
  <c r="U10" i="15" s="1"/>
  <c r="V5" i="15"/>
  <c r="V10" i="15" s="1"/>
  <c r="W5" i="15"/>
  <c r="W10" i="15" s="1"/>
  <c r="G48" i="14"/>
  <c r="Z48" i="14"/>
  <c r="BS48" i="14"/>
  <c r="R48" i="14"/>
  <c r="AJ48" i="14"/>
  <c r="AS48" i="14"/>
  <c r="BB48" i="14"/>
  <c r="Q48" i="14"/>
  <c r="Q49" i="14" s="1"/>
  <c r="AK48" i="14"/>
  <c r="AT48" i="14"/>
  <c r="BC48" i="14"/>
  <c r="BV48" i="14"/>
  <c r="F48" i="14"/>
  <c r="BM48" i="14"/>
  <c r="BM49" i="14" s="1"/>
  <c r="AO48" i="14"/>
  <c r="AO49" i="14" s="1"/>
  <c r="AP48" i="14"/>
  <c r="AX48" i="14"/>
  <c r="BF48" i="14"/>
  <c r="Q30" i="8"/>
  <c r="N40" i="17" l="1"/>
  <c r="T28" i="17"/>
  <c r="O28" i="17"/>
  <c r="J55" i="17" s="1"/>
  <c r="N28" i="17"/>
  <c r="N50" i="17"/>
  <c r="O50" i="17"/>
  <c r="J54" i="17"/>
  <c r="J58" i="17" s="1"/>
  <c r="H48" i="15"/>
  <c r="F48" i="15"/>
  <c r="R25" i="13"/>
  <c r="S25" i="13" s="1"/>
  <c r="P6" i="13"/>
  <c r="P7" i="13"/>
  <c r="P8" i="13"/>
  <c r="P9" i="13"/>
  <c r="P10" i="13"/>
  <c r="P13" i="13"/>
  <c r="P14" i="13"/>
  <c r="P15" i="13"/>
  <c r="P16" i="13"/>
  <c r="P5" i="13"/>
  <c r="O42" i="13"/>
  <c r="O43" i="13"/>
  <c r="O44" i="13"/>
  <c r="O45" i="13"/>
  <c r="O46" i="13"/>
  <c r="O47" i="13"/>
  <c r="O48" i="13"/>
  <c r="O41" i="13"/>
  <c r="O30" i="13"/>
  <c r="O31" i="13"/>
  <c r="O32" i="13"/>
  <c r="O33" i="13"/>
  <c r="O34" i="13"/>
  <c r="O35" i="13"/>
  <c r="O36" i="13"/>
  <c r="O37" i="13"/>
  <c r="O38" i="13"/>
  <c r="O29" i="13"/>
  <c r="O21" i="13"/>
  <c r="O23" i="13"/>
  <c r="O24" i="13"/>
  <c r="O25" i="13"/>
  <c r="O26" i="13"/>
  <c r="O19" i="13"/>
  <c r="O6" i="13"/>
  <c r="O7" i="13"/>
  <c r="O8" i="13"/>
  <c r="O9" i="13"/>
  <c r="O10" i="13"/>
  <c r="O12" i="13"/>
  <c r="O13" i="13"/>
  <c r="O14" i="13"/>
  <c r="O15" i="13"/>
  <c r="O16" i="13"/>
  <c r="O5" i="13"/>
  <c r="N42" i="13"/>
  <c r="N43" i="13"/>
  <c r="N44" i="13"/>
  <c r="N45" i="13"/>
  <c r="N46" i="13"/>
  <c r="N47" i="13"/>
  <c r="N48" i="13"/>
  <c r="N41" i="13"/>
  <c r="N30" i="13"/>
  <c r="N31" i="13"/>
  <c r="N32" i="13"/>
  <c r="N33" i="13"/>
  <c r="N34" i="13"/>
  <c r="N35" i="13"/>
  <c r="N36" i="13"/>
  <c r="N37" i="13"/>
  <c r="N38" i="13"/>
  <c r="N29" i="13"/>
  <c r="N20" i="13"/>
  <c r="N21" i="13"/>
  <c r="N22" i="13"/>
  <c r="N23" i="13"/>
  <c r="N24" i="13"/>
  <c r="N25" i="13"/>
  <c r="N26" i="13"/>
  <c r="N19" i="13"/>
  <c r="N6" i="13"/>
  <c r="N7" i="13"/>
  <c r="N8" i="13"/>
  <c r="N9" i="13"/>
  <c r="N10" i="13"/>
  <c r="N11" i="13"/>
  <c r="N12" i="13"/>
  <c r="N13" i="13"/>
  <c r="N14" i="13"/>
  <c r="N15" i="13"/>
  <c r="N16" i="13"/>
  <c r="N5" i="13"/>
  <c r="M42" i="13"/>
  <c r="M43" i="13"/>
  <c r="M44" i="13"/>
  <c r="M45" i="13"/>
  <c r="M47" i="13"/>
  <c r="M41" i="13"/>
  <c r="L5" i="13"/>
  <c r="L42" i="13"/>
  <c r="L43" i="13"/>
  <c r="L44" i="13"/>
  <c r="L45" i="13"/>
  <c r="L47" i="13"/>
  <c r="L41" i="13"/>
  <c r="M30" i="13"/>
  <c r="M31" i="13"/>
  <c r="M32" i="13"/>
  <c r="M33" i="13"/>
  <c r="M34" i="13"/>
  <c r="M35" i="13"/>
  <c r="M36" i="13"/>
  <c r="M37" i="13"/>
  <c r="M38" i="13"/>
  <c r="M29" i="13"/>
  <c r="M20" i="13"/>
  <c r="M21" i="13"/>
  <c r="M22" i="13"/>
  <c r="M23" i="13"/>
  <c r="M24" i="13"/>
  <c r="M25" i="13"/>
  <c r="M26" i="13"/>
  <c r="M19" i="13"/>
  <c r="M6" i="13"/>
  <c r="M7" i="13"/>
  <c r="M8" i="13"/>
  <c r="M9" i="13"/>
  <c r="M10" i="13"/>
  <c r="M11" i="13"/>
  <c r="M12" i="13"/>
  <c r="M13" i="13"/>
  <c r="M14" i="13"/>
  <c r="M15" i="13"/>
  <c r="M16" i="13"/>
  <c r="M5" i="13"/>
  <c r="L30" i="13"/>
  <c r="L31" i="13"/>
  <c r="L32" i="13"/>
  <c r="L33" i="13"/>
  <c r="L34" i="13"/>
  <c r="L35" i="13"/>
  <c r="L36" i="13"/>
  <c r="L37" i="13"/>
  <c r="L38" i="13"/>
  <c r="L29" i="13"/>
  <c r="L20" i="13"/>
  <c r="L21" i="13"/>
  <c r="L22" i="13"/>
  <c r="L23" i="13"/>
  <c r="L24" i="13"/>
  <c r="L25" i="13"/>
  <c r="L26" i="13"/>
  <c r="L19" i="13"/>
  <c r="L6" i="13"/>
  <c r="L7" i="13"/>
  <c r="L8" i="13"/>
  <c r="L9" i="13"/>
  <c r="L10" i="13"/>
  <c r="L11" i="13"/>
  <c r="L12" i="13"/>
  <c r="L13" i="13"/>
  <c r="L14" i="13"/>
  <c r="L15" i="13"/>
  <c r="L16" i="13"/>
  <c r="K42" i="13"/>
  <c r="K43" i="13"/>
  <c r="K44" i="13"/>
  <c r="K45" i="13"/>
  <c r="K46" i="13"/>
  <c r="K47" i="13"/>
  <c r="K48" i="13"/>
  <c r="K41" i="13"/>
  <c r="K30" i="13"/>
  <c r="K31" i="13"/>
  <c r="K32" i="13"/>
  <c r="K33" i="13"/>
  <c r="K34" i="13"/>
  <c r="K35" i="13"/>
  <c r="K36" i="13"/>
  <c r="K37" i="13"/>
  <c r="K38" i="13"/>
  <c r="K29" i="13"/>
  <c r="K20" i="13"/>
  <c r="K21" i="13"/>
  <c r="K22" i="13"/>
  <c r="K23" i="13"/>
  <c r="K24" i="13"/>
  <c r="K25" i="13"/>
  <c r="K26" i="13"/>
  <c r="K19" i="13"/>
  <c r="K6" i="13"/>
  <c r="K7" i="13"/>
  <c r="K8" i="13"/>
  <c r="K9" i="13"/>
  <c r="K10" i="13"/>
  <c r="K11" i="13"/>
  <c r="K12" i="13"/>
  <c r="K13" i="13"/>
  <c r="K14" i="13"/>
  <c r="K15" i="13"/>
  <c r="K16" i="13"/>
  <c r="K5" i="13"/>
  <c r="J42" i="13"/>
  <c r="J43" i="13"/>
  <c r="J44" i="13"/>
  <c r="J45" i="13"/>
  <c r="J46" i="13"/>
  <c r="J47" i="13"/>
  <c r="J48" i="13"/>
  <c r="J41" i="13"/>
  <c r="J30" i="13"/>
  <c r="J31" i="13"/>
  <c r="J32" i="13"/>
  <c r="J33" i="13"/>
  <c r="J34" i="13"/>
  <c r="J35" i="13"/>
  <c r="J36" i="13"/>
  <c r="J37" i="13"/>
  <c r="J38" i="13"/>
  <c r="J29" i="13"/>
  <c r="J20" i="13"/>
  <c r="J21" i="13"/>
  <c r="J22" i="13"/>
  <c r="J23" i="13"/>
  <c r="J24" i="13"/>
  <c r="J25" i="13"/>
  <c r="J26" i="13"/>
  <c r="J19" i="13"/>
  <c r="J6" i="13"/>
  <c r="J7" i="13"/>
  <c r="J8" i="13"/>
  <c r="J9" i="13"/>
  <c r="J10" i="13"/>
  <c r="J11" i="13"/>
  <c r="J12" i="13"/>
  <c r="J13" i="13"/>
  <c r="J14" i="13"/>
  <c r="J15" i="13"/>
  <c r="J16" i="13"/>
  <c r="J5" i="13"/>
  <c r="DX48" i="12"/>
  <c r="DW48" i="12"/>
  <c r="DV48" i="12"/>
  <c r="DU48" i="12"/>
  <c r="DT48" i="12"/>
  <c r="DS48" i="12"/>
  <c r="DR48" i="12"/>
  <c r="DY46" i="12"/>
  <c r="DY45" i="12"/>
  <c r="DY44" i="12"/>
  <c r="DY43" i="12"/>
  <c r="DY42" i="12"/>
  <c r="DY41" i="12"/>
  <c r="DY48" i="12" s="1"/>
  <c r="DX39" i="12"/>
  <c r="DW39" i="12"/>
  <c r="DV39" i="12"/>
  <c r="DU39" i="12"/>
  <c r="DT39" i="12"/>
  <c r="DS39" i="12"/>
  <c r="DR39" i="12"/>
  <c r="DY38" i="12"/>
  <c r="DY37" i="12"/>
  <c r="DY36" i="12"/>
  <c r="DY35" i="12"/>
  <c r="DY34" i="12"/>
  <c r="DY33" i="12"/>
  <c r="DY32" i="12"/>
  <c r="DY31" i="12"/>
  <c r="DY30" i="12"/>
  <c r="DY39" i="12" s="1"/>
  <c r="DY29" i="12"/>
  <c r="DX27" i="12"/>
  <c r="DW27" i="12"/>
  <c r="DV27" i="12"/>
  <c r="DU27" i="12"/>
  <c r="DT27" i="12"/>
  <c r="DS27" i="12"/>
  <c r="DR27" i="12"/>
  <c r="DY26" i="12"/>
  <c r="DY25" i="12"/>
  <c r="DY24" i="12"/>
  <c r="DY23" i="12"/>
  <c r="DY22" i="12"/>
  <c r="DY20" i="12"/>
  <c r="DY19" i="12"/>
  <c r="DX17" i="12"/>
  <c r="DX49" i="12" s="1"/>
  <c r="DW17" i="12"/>
  <c r="DW49" i="12" s="1"/>
  <c r="DV17" i="12"/>
  <c r="DU17" i="12"/>
  <c r="DT17" i="12"/>
  <c r="DS17" i="12"/>
  <c r="DR17" i="12"/>
  <c r="DR49" i="12" s="1"/>
  <c r="DY16" i="12"/>
  <c r="DY15" i="12"/>
  <c r="DY14" i="12"/>
  <c r="DY13" i="12"/>
  <c r="DY12" i="12"/>
  <c r="DY11" i="12"/>
  <c r="DY10" i="12"/>
  <c r="DY9" i="12"/>
  <c r="DY8" i="12"/>
  <c r="DY7" i="12"/>
  <c r="DY6" i="12"/>
  <c r="DY5" i="12"/>
  <c r="DP48" i="12"/>
  <c r="DO48" i="12"/>
  <c r="DN48" i="12"/>
  <c r="DM48" i="12"/>
  <c r="DL48" i="12"/>
  <c r="DK48" i="12"/>
  <c r="DJ48" i="12"/>
  <c r="DQ46" i="12"/>
  <c r="DQ45" i="12"/>
  <c r="DQ44" i="12"/>
  <c r="DQ43" i="12"/>
  <c r="DQ42" i="12"/>
  <c r="DQ41" i="12"/>
  <c r="DQ48" i="12" s="1"/>
  <c r="DP39" i="12"/>
  <c r="DO39" i="12"/>
  <c r="DN39" i="12"/>
  <c r="DM39" i="12"/>
  <c r="DL39" i="12"/>
  <c r="DK39" i="12"/>
  <c r="DJ39" i="12"/>
  <c r="DQ38" i="12"/>
  <c r="DQ37" i="12"/>
  <c r="DQ36" i="12"/>
  <c r="DQ35" i="12"/>
  <c r="DQ34" i="12"/>
  <c r="DQ33" i="12"/>
  <c r="DQ32" i="12"/>
  <c r="DQ31" i="12"/>
  <c r="DQ30" i="12"/>
  <c r="DQ39" i="12" s="1"/>
  <c r="DQ29" i="12"/>
  <c r="DP27" i="12"/>
  <c r="DO27" i="12"/>
  <c r="DN27" i="12"/>
  <c r="DM27" i="12"/>
  <c r="DL27" i="12"/>
  <c r="DK27" i="12"/>
  <c r="DJ27" i="12"/>
  <c r="DQ26" i="12"/>
  <c r="DQ25" i="12"/>
  <c r="DQ24" i="12"/>
  <c r="DQ23" i="12"/>
  <c r="DQ22" i="12"/>
  <c r="DQ21" i="12"/>
  <c r="DQ20" i="12"/>
  <c r="DQ19" i="12"/>
  <c r="DP17" i="12"/>
  <c r="DP49" i="12" s="1"/>
  <c r="DO17" i="12"/>
  <c r="DO49" i="12" s="1"/>
  <c r="DN17" i="12"/>
  <c r="DN49" i="12" s="1"/>
  <c r="DM17" i="12"/>
  <c r="DM49" i="12" s="1"/>
  <c r="DL17" i="12"/>
  <c r="DL49" i="12" s="1"/>
  <c r="DK17" i="12"/>
  <c r="DJ17" i="12"/>
  <c r="DJ49" i="12" s="1"/>
  <c r="DQ16" i="12"/>
  <c r="DQ15" i="12"/>
  <c r="DQ14" i="12"/>
  <c r="DQ13" i="12"/>
  <c r="DQ12" i="12"/>
  <c r="P12" i="13" s="1"/>
  <c r="DQ11" i="12"/>
  <c r="P11" i="13" s="1"/>
  <c r="DQ10" i="12"/>
  <c r="DQ9" i="12"/>
  <c r="DQ8" i="12"/>
  <c r="DQ7" i="12"/>
  <c r="DQ6" i="12"/>
  <c r="DQ5" i="12"/>
  <c r="DH48" i="12"/>
  <c r="DG48" i="12"/>
  <c r="DF48" i="12"/>
  <c r="DE48" i="12"/>
  <c r="DD48" i="12"/>
  <c r="DC48" i="12"/>
  <c r="DB48" i="12"/>
  <c r="DI46" i="12"/>
  <c r="DI45" i="12"/>
  <c r="DI44" i="12"/>
  <c r="DI43" i="12"/>
  <c r="DI42" i="12"/>
  <c r="DI41" i="12"/>
  <c r="DI48" i="12" s="1"/>
  <c r="DI39" i="12"/>
  <c r="DH39" i="12"/>
  <c r="DG39" i="12"/>
  <c r="DF39" i="12"/>
  <c r="DE39" i="12"/>
  <c r="DD39" i="12"/>
  <c r="DC39" i="12"/>
  <c r="DB39" i="12"/>
  <c r="DI38" i="12"/>
  <c r="DI37" i="12"/>
  <c r="DI36" i="12"/>
  <c r="DI35" i="12"/>
  <c r="DI34" i="12"/>
  <c r="DI33" i="12"/>
  <c r="DI32" i="12"/>
  <c r="DI31" i="12"/>
  <c r="DI30" i="12"/>
  <c r="DI29" i="12"/>
  <c r="DH27" i="12"/>
  <c r="DG27" i="12"/>
  <c r="DF27" i="12"/>
  <c r="DE27" i="12"/>
  <c r="DD27" i="12"/>
  <c r="DC27" i="12"/>
  <c r="DB27" i="12"/>
  <c r="DI26" i="12"/>
  <c r="DI25" i="12"/>
  <c r="DI24" i="12"/>
  <c r="DI23" i="12"/>
  <c r="DI22" i="12"/>
  <c r="O22" i="13" s="1"/>
  <c r="DI21" i="12"/>
  <c r="DI20" i="12"/>
  <c r="O20" i="13" s="1"/>
  <c r="DI19" i="12"/>
  <c r="DH17" i="12"/>
  <c r="DH49" i="12" s="1"/>
  <c r="DG17" i="12"/>
  <c r="DG49" i="12" s="1"/>
  <c r="DF17" i="12"/>
  <c r="DF49" i="12" s="1"/>
  <c r="DE17" i="12"/>
  <c r="DD17" i="12"/>
  <c r="DD49" i="12" s="1"/>
  <c r="DC17" i="12"/>
  <c r="DB17" i="12"/>
  <c r="DI16" i="12"/>
  <c r="DI15" i="12"/>
  <c r="DI14" i="12"/>
  <c r="DI13" i="12"/>
  <c r="DI12" i="12"/>
  <c r="DI11" i="12"/>
  <c r="O11" i="13" s="1"/>
  <c r="DI10" i="12"/>
  <c r="DI9" i="12"/>
  <c r="DI8" i="12"/>
  <c r="DI7" i="12"/>
  <c r="DI6" i="12"/>
  <c r="DI5" i="12"/>
  <c r="CZ48" i="12"/>
  <c r="CY48" i="12"/>
  <c r="CX48" i="12"/>
  <c r="CW48" i="12"/>
  <c r="CV48" i="12"/>
  <c r="CU48" i="12"/>
  <c r="CT48" i="12"/>
  <c r="DA46" i="12"/>
  <c r="DA45" i="12"/>
  <c r="DA44" i="12"/>
  <c r="DA43" i="12"/>
  <c r="DA42" i="12"/>
  <c r="DA41" i="12"/>
  <c r="DA48" i="12" s="1"/>
  <c r="CZ39" i="12"/>
  <c r="CY39" i="12"/>
  <c r="CX39" i="12"/>
  <c r="CW39" i="12"/>
  <c r="CV39" i="12"/>
  <c r="CU39" i="12"/>
  <c r="CT39" i="12"/>
  <c r="DA38" i="12"/>
  <c r="DA37" i="12"/>
  <c r="DA36" i="12"/>
  <c r="DA35" i="12"/>
  <c r="DA34" i="12"/>
  <c r="DA33" i="12"/>
  <c r="DA32" i="12"/>
  <c r="DA31" i="12"/>
  <c r="DA30" i="12"/>
  <c r="DA39" i="12" s="1"/>
  <c r="DA29" i="12"/>
  <c r="CZ27" i="12"/>
  <c r="CY27" i="12"/>
  <c r="CX27" i="12"/>
  <c r="CW27" i="12"/>
  <c r="CV27" i="12"/>
  <c r="CU27" i="12"/>
  <c r="CT27" i="12"/>
  <c r="DA26" i="12"/>
  <c r="DA25" i="12"/>
  <c r="DA24" i="12"/>
  <c r="DA23" i="12"/>
  <c r="DA22" i="12"/>
  <c r="DA21" i="12"/>
  <c r="DA20" i="12"/>
  <c r="DA19" i="12"/>
  <c r="DA27" i="12" s="1"/>
  <c r="CZ17" i="12"/>
  <c r="CZ49" i="12" s="1"/>
  <c r="CY17" i="12"/>
  <c r="CY49" i="12" s="1"/>
  <c r="CX17" i="12"/>
  <c r="CX49" i="12" s="1"/>
  <c r="CW17" i="12"/>
  <c r="CW49" i="12" s="1"/>
  <c r="CV17" i="12"/>
  <c r="CV49" i="12" s="1"/>
  <c r="CU17" i="12"/>
  <c r="CU49" i="12" s="1"/>
  <c r="CT17" i="12"/>
  <c r="CT49" i="12" s="1"/>
  <c r="DA16" i="12"/>
  <c r="DA15" i="12"/>
  <c r="DA14" i="12"/>
  <c r="DA13" i="12"/>
  <c r="DA12" i="12"/>
  <c r="DA11" i="12"/>
  <c r="DA10" i="12"/>
  <c r="DA9" i="12"/>
  <c r="DA8" i="12"/>
  <c r="DA7" i="12"/>
  <c r="DA6" i="12"/>
  <c r="DA5" i="12"/>
  <c r="DA17" i="12" s="1"/>
  <c r="DA49" i="12" s="1"/>
  <c r="DA50" i="12" s="1"/>
  <c r="DY49" i="12" l="1"/>
  <c r="DY50" i="12" s="1"/>
  <c r="Q48" i="13"/>
  <c r="DV49" i="12"/>
  <c r="DS49" i="12"/>
  <c r="DY27" i="12"/>
  <c r="DU49" i="12"/>
  <c r="DT49" i="12"/>
  <c r="DQ27" i="12"/>
  <c r="DK49" i="12"/>
  <c r="DE49" i="12"/>
  <c r="DC49" i="12"/>
  <c r="DY17" i="12"/>
  <c r="DQ17" i="12"/>
  <c r="DQ49" i="12" s="1"/>
  <c r="DQ50" i="12" s="1"/>
  <c r="DB49" i="12"/>
  <c r="DI27" i="12"/>
  <c r="DI17" i="12"/>
  <c r="R42" i="13"/>
  <c r="R43" i="13"/>
  <c r="R44" i="13"/>
  <c r="R45" i="13"/>
  <c r="R47" i="13"/>
  <c r="S47" i="13" s="1"/>
  <c r="R41" i="13"/>
  <c r="R30" i="13"/>
  <c r="R31" i="13"/>
  <c r="R32" i="13"/>
  <c r="R33" i="13"/>
  <c r="R34" i="13"/>
  <c r="S34" i="13" s="1"/>
  <c r="R35" i="13"/>
  <c r="R36" i="13"/>
  <c r="R37" i="13"/>
  <c r="R38" i="13"/>
  <c r="R29" i="13"/>
  <c r="S29" i="13" s="1"/>
  <c r="R20" i="13"/>
  <c r="R21" i="13"/>
  <c r="R22" i="13"/>
  <c r="R23" i="13"/>
  <c r="R24" i="13"/>
  <c r="R26" i="13"/>
  <c r="R19" i="13"/>
  <c r="R6" i="13"/>
  <c r="R7" i="13"/>
  <c r="R8" i="13"/>
  <c r="R9" i="13"/>
  <c r="R10" i="13"/>
  <c r="R12" i="13"/>
  <c r="R13" i="13"/>
  <c r="R14" i="13"/>
  <c r="R15" i="13"/>
  <c r="S15" i="13" s="1"/>
  <c r="R16" i="13"/>
  <c r="R5" i="13"/>
  <c r="N17" i="13"/>
  <c r="O17" i="13"/>
  <c r="P17" i="13"/>
  <c r="P49" i="13" s="1"/>
  <c r="Q17" i="13"/>
  <c r="N27" i="13"/>
  <c r="O27" i="13"/>
  <c r="P27" i="13"/>
  <c r="Q27" i="13"/>
  <c r="N39" i="13"/>
  <c r="O39" i="13"/>
  <c r="P39" i="13"/>
  <c r="Q39" i="13"/>
  <c r="Q49" i="13" l="1"/>
  <c r="DI49" i="12"/>
  <c r="DI50" i="12" s="1"/>
  <c r="O49" i="13"/>
  <c r="N49" i="13"/>
  <c r="I47" i="13"/>
  <c r="H47" i="13"/>
  <c r="G47" i="13"/>
  <c r="V27" i="13" l="1"/>
  <c r="W27" i="13"/>
  <c r="U27" i="13"/>
  <c r="C47" i="13"/>
  <c r="E47" i="13"/>
  <c r="F47" i="13"/>
  <c r="AF27" i="12"/>
  <c r="X27" i="12"/>
  <c r="CS38" i="12" l="1"/>
  <c r="CK38" i="12"/>
  <c r="CC32" i="12"/>
  <c r="CC33" i="12"/>
  <c r="CC34" i="12"/>
  <c r="CC35" i="12"/>
  <c r="CC36" i="12"/>
  <c r="CC37" i="12"/>
  <c r="CC38" i="12"/>
  <c r="BU38" i="12"/>
  <c r="AO38" i="12"/>
  <c r="F38" i="13" s="1"/>
  <c r="AG38" i="12"/>
  <c r="E38" i="13" s="1"/>
  <c r="Y38" i="12"/>
  <c r="D38" i="13" s="1"/>
  <c r="Q38" i="12"/>
  <c r="C38" i="13" s="1"/>
  <c r="I38" i="12"/>
  <c r="B38" i="13" s="1"/>
  <c r="A46" i="13"/>
  <c r="A45" i="13"/>
  <c r="A44" i="13"/>
  <c r="A42" i="13"/>
  <c r="A41" i="13"/>
  <c r="A37" i="13"/>
  <c r="M39" i="13"/>
  <c r="L39" i="13"/>
  <c r="K39" i="13"/>
  <c r="J39" i="13"/>
  <c r="A25" i="13"/>
  <c r="M27" i="13"/>
  <c r="L27" i="13"/>
  <c r="K27" i="13"/>
  <c r="J27" i="13"/>
  <c r="A16" i="13"/>
  <c r="A15" i="13"/>
  <c r="A14" i="13"/>
  <c r="A13" i="13"/>
  <c r="A12" i="13"/>
  <c r="A11" i="13"/>
  <c r="A10" i="13"/>
  <c r="A9" i="13"/>
  <c r="A8" i="13"/>
  <c r="A7" i="13"/>
  <c r="A6" i="13"/>
  <c r="M17" i="13"/>
  <c r="L17" i="13"/>
  <c r="K17" i="13"/>
  <c r="J17" i="13"/>
  <c r="A5" i="13"/>
  <c r="CR48" i="12"/>
  <c r="CQ48" i="12"/>
  <c r="CP48" i="12"/>
  <c r="CO48" i="12"/>
  <c r="CN48" i="12"/>
  <c r="CM48" i="12"/>
  <c r="CL48" i="12"/>
  <c r="CJ48" i="12"/>
  <c r="CI48" i="12"/>
  <c r="CH48" i="12"/>
  <c r="CG48" i="12"/>
  <c r="CF48" i="12"/>
  <c r="CE48" i="12"/>
  <c r="CD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L48" i="12"/>
  <c r="BK48" i="12"/>
  <c r="BJ48" i="12"/>
  <c r="BI48" i="12"/>
  <c r="BH48" i="12"/>
  <c r="BG48" i="12"/>
  <c r="BF48" i="12"/>
  <c r="BD48" i="12"/>
  <c r="BC48" i="12"/>
  <c r="BB48" i="12"/>
  <c r="BA48" i="12"/>
  <c r="AZ48" i="12"/>
  <c r="AY48" i="12"/>
  <c r="AX48" i="12"/>
  <c r="AV48" i="12"/>
  <c r="AU48" i="12"/>
  <c r="AT48" i="12"/>
  <c r="AS48" i="12"/>
  <c r="AR48" i="12"/>
  <c r="AQ48" i="12"/>
  <c r="AP48" i="12"/>
  <c r="AN48" i="12"/>
  <c r="AM48" i="12"/>
  <c r="AL48" i="12"/>
  <c r="AK48" i="12"/>
  <c r="AJ48" i="12"/>
  <c r="AI48" i="12"/>
  <c r="AH48" i="12"/>
  <c r="AF48" i="12"/>
  <c r="AE48" i="12"/>
  <c r="AD48" i="12"/>
  <c r="AC48" i="12"/>
  <c r="AB48" i="12"/>
  <c r="AA48" i="12"/>
  <c r="Z48" i="12"/>
  <c r="X48" i="12"/>
  <c r="W48" i="12"/>
  <c r="V48" i="12"/>
  <c r="U48" i="12"/>
  <c r="T48" i="12"/>
  <c r="S48" i="12"/>
  <c r="R48" i="12"/>
  <c r="P48" i="12"/>
  <c r="O48" i="12"/>
  <c r="N48" i="12"/>
  <c r="M48" i="12"/>
  <c r="L48" i="12"/>
  <c r="K48" i="12"/>
  <c r="J48" i="12"/>
  <c r="H48" i="12"/>
  <c r="G48" i="12"/>
  <c r="F48" i="12"/>
  <c r="E48" i="12"/>
  <c r="D48" i="12"/>
  <c r="C48" i="12"/>
  <c r="B48" i="12"/>
  <c r="Y47" i="12"/>
  <c r="D47" i="13" s="1"/>
  <c r="I47" i="12"/>
  <c r="B47" i="13" s="1"/>
  <c r="CS46" i="12"/>
  <c r="M46" i="13" s="1"/>
  <c r="CK46" i="12"/>
  <c r="L46" i="13" s="1"/>
  <c r="CC46" i="12"/>
  <c r="BU46" i="12"/>
  <c r="BM46" i="12"/>
  <c r="I46" i="13" s="1"/>
  <c r="BE46" i="12"/>
  <c r="H46" i="13" s="1"/>
  <c r="AW46" i="12"/>
  <c r="G46" i="13" s="1"/>
  <c r="AO46" i="12"/>
  <c r="AG46" i="12"/>
  <c r="Y46" i="12"/>
  <c r="D46" i="13" s="1"/>
  <c r="Q46" i="12"/>
  <c r="I46" i="12"/>
  <c r="B46" i="13" s="1"/>
  <c r="CS45" i="12"/>
  <c r="CK45" i="12"/>
  <c r="CC45" i="12"/>
  <c r="BU45" i="12"/>
  <c r="BM45" i="12"/>
  <c r="I45" i="13" s="1"/>
  <c r="BE45" i="12"/>
  <c r="H45" i="13" s="1"/>
  <c r="AW45" i="12"/>
  <c r="G45" i="13" s="1"/>
  <c r="AO45" i="12"/>
  <c r="AG45" i="12"/>
  <c r="Y45" i="12"/>
  <c r="D45" i="13" s="1"/>
  <c r="Q45" i="12"/>
  <c r="I45" i="12"/>
  <c r="B45" i="13" s="1"/>
  <c r="CS44" i="12"/>
  <c r="CK44" i="12"/>
  <c r="CC44" i="12"/>
  <c r="BU44" i="12"/>
  <c r="BM44" i="12"/>
  <c r="I44" i="13" s="1"/>
  <c r="BE44" i="12"/>
  <c r="H44" i="13" s="1"/>
  <c r="AW44" i="12"/>
  <c r="G44" i="13" s="1"/>
  <c r="AO44" i="12"/>
  <c r="AG44" i="12"/>
  <c r="Y44" i="12"/>
  <c r="D44" i="13" s="1"/>
  <c r="Q44" i="12"/>
  <c r="I44" i="12"/>
  <c r="B44" i="13" s="1"/>
  <c r="CS43" i="12"/>
  <c r="CK43" i="12"/>
  <c r="CC43" i="12"/>
  <c r="BU43" i="12"/>
  <c r="BM43" i="12"/>
  <c r="I43" i="13" s="1"/>
  <c r="BE43" i="12"/>
  <c r="H43" i="13" s="1"/>
  <c r="AW43" i="12"/>
  <c r="G43" i="13" s="1"/>
  <c r="AO43" i="12"/>
  <c r="AG43" i="12"/>
  <c r="Y43" i="12"/>
  <c r="D43" i="13" s="1"/>
  <c r="Q43" i="12"/>
  <c r="I43" i="12"/>
  <c r="B43" i="13" s="1"/>
  <c r="CS42" i="12"/>
  <c r="CK42" i="12"/>
  <c r="CC42" i="12"/>
  <c r="BU42" i="12"/>
  <c r="BM42" i="12"/>
  <c r="I42" i="13" s="1"/>
  <c r="BE42" i="12"/>
  <c r="H42" i="13" s="1"/>
  <c r="AW42" i="12"/>
  <c r="AO42" i="12"/>
  <c r="AG42" i="12"/>
  <c r="Y42" i="12"/>
  <c r="D42" i="13" s="1"/>
  <c r="Q42" i="12"/>
  <c r="I42" i="12"/>
  <c r="B42" i="13" s="1"/>
  <c r="CS41" i="12"/>
  <c r="CK41" i="12"/>
  <c r="CC41" i="12"/>
  <c r="BU41" i="12"/>
  <c r="BM41" i="12"/>
  <c r="I41" i="13" s="1"/>
  <c r="BE41" i="12"/>
  <c r="H41" i="13" s="1"/>
  <c r="AW41" i="12"/>
  <c r="G41" i="13" s="1"/>
  <c r="AO41" i="12"/>
  <c r="F41" i="13" s="1"/>
  <c r="AG41" i="12"/>
  <c r="Y41" i="12"/>
  <c r="D41" i="13" s="1"/>
  <c r="Q41" i="12"/>
  <c r="I41" i="12"/>
  <c r="B41" i="13" s="1"/>
  <c r="CR39" i="12"/>
  <c r="CQ39" i="12"/>
  <c r="CP39" i="12"/>
  <c r="CO39" i="12"/>
  <c r="CN39" i="12"/>
  <c r="CM39" i="12"/>
  <c r="CL39" i="12"/>
  <c r="CJ39" i="12"/>
  <c r="CI39" i="12"/>
  <c r="CH39" i="12"/>
  <c r="CG39" i="12"/>
  <c r="CF39" i="12"/>
  <c r="CE39" i="12"/>
  <c r="CD39" i="12"/>
  <c r="CB39" i="12"/>
  <c r="CA39" i="12"/>
  <c r="BZ39" i="12"/>
  <c r="BY39" i="12"/>
  <c r="BX39" i="12"/>
  <c r="BW39" i="12"/>
  <c r="BV39" i="12"/>
  <c r="BT39" i="12"/>
  <c r="BS39" i="12"/>
  <c r="BR39" i="12"/>
  <c r="BQ39" i="12"/>
  <c r="BP39" i="12"/>
  <c r="BO39" i="12"/>
  <c r="BN39" i="12"/>
  <c r="BL39" i="12"/>
  <c r="BK39" i="12"/>
  <c r="BJ39" i="12"/>
  <c r="BI39" i="12"/>
  <c r="BH39" i="12"/>
  <c r="BG39" i="12"/>
  <c r="BF39" i="12"/>
  <c r="BD39" i="12"/>
  <c r="BC39" i="12"/>
  <c r="BB39" i="12"/>
  <c r="BA39" i="12"/>
  <c r="AZ39" i="12"/>
  <c r="AY39" i="12"/>
  <c r="AX39" i="12"/>
  <c r="AV39" i="12"/>
  <c r="AU39" i="12"/>
  <c r="AT39" i="12"/>
  <c r="AS39" i="12"/>
  <c r="AR39" i="12"/>
  <c r="AQ39" i="12"/>
  <c r="AP39" i="12"/>
  <c r="AN39" i="12"/>
  <c r="AM39" i="12"/>
  <c r="AL39" i="12"/>
  <c r="AK39" i="12"/>
  <c r="AJ39" i="12"/>
  <c r="AI39" i="12"/>
  <c r="AH39" i="12"/>
  <c r="AF39" i="12"/>
  <c r="AE39" i="12"/>
  <c r="AD39" i="12"/>
  <c r="AC39" i="12"/>
  <c r="AB39" i="12"/>
  <c r="AA39" i="12"/>
  <c r="Z39" i="12"/>
  <c r="X39" i="12"/>
  <c r="W39" i="12"/>
  <c r="V39" i="12"/>
  <c r="U39" i="12"/>
  <c r="T39" i="12"/>
  <c r="S39" i="12"/>
  <c r="R39" i="12"/>
  <c r="P39" i="12"/>
  <c r="O39" i="12"/>
  <c r="N39" i="12"/>
  <c r="M39" i="12"/>
  <c r="L39" i="12"/>
  <c r="K39" i="12"/>
  <c r="J39" i="12"/>
  <c r="H39" i="12"/>
  <c r="G39" i="12"/>
  <c r="F39" i="12"/>
  <c r="E39" i="12"/>
  <c r="D39" i="12"/>
  <c r="C39" i="12"/>
  <c r="B39" i="12"/>
  <c r="BM38" i="12"/>
  <c r="I38" i="13" s="1"/>
  <c r="BE38" i="12"/>
  <c r="H38" i="13" s="1"/>
  <c r="AW38" i="12"/>
  <c r="G38" i="13" s="1"/>
  <c r="CS37" i="12"/>
  <c r="CK37" i="12"/>
  <c r="BU37" i="12"/>
  <c r="BM37" i="12"/>
  <c r="I37" i="13" s="1"/>
  <c r="BE37" i="12"/>
  <c r="H37" i="13" s="1"/>
  <c r="AW37" i="12"/>
  <c r="G37" i="13" s="1"/>
  <c r="AO37" i="12"/>
  <c r="F37" i="13" s="1"/>
  <c r="AG37" i="12"/>
  <c r="E37" i="13" s="1"/>
  <c r="Y37" i="12"/>
  <c r="D37" i="13" s="1"/>
  <c r="Q37" i="12"/>
  <c r="C37" i="13" s="1"/>
  <c r="I37" i="12"/>
  <c r="B37" i="13" s="1"/>
  <c r="CS36" i="12"/>
  <c r="CK36" i="12"/>
  <c r="BU36" i="12"/>
  <c r="BM36" i="12"/>
  <c r="I36" i="13" s="1"/>
  <c r="BE36" i="12"/>
  <c r="H36" i="13" s="1"/>
  <c r="AW36" i="12"/>
  <c r="G36" i="13" s="1"/>
  <c r="AO36" i="12"/>
  <c r="F36" i="13" s="1"/>
  <c r="AG36" i="12"/>
  <c r="E36" i="13" s="1"/>
  <c r="Y36" i="12"/>
  <c r="D36" i="13" s="1"/>
  <c r="Q36" i="12"/>
  <c r="C36" i="13" s="1"/>
  <c r="I36" i="12"/>
  <c r="B36" i="13" s="1"/>
  <c r="CS35" i="12"/>
  <c r="CK35" i="12"/>
  <c r="BU35" i="12"/>
  <c r="BM35" i="12"/>
  <c r="I35" i="13" s="1"/>
  <c r="BE35" i="12"/>
  <c r="H35" i="13" s="1"/>
  <c r="AW35" i="12"/>
  <c r="G35" i="13" s="1"/>
  <c r="AO35" i="12"/>
  <c r="F35" i="13" s="1"/>
  <c r="AG35" i="12"/>
  <c r="E35" i="13" s="1"/>
  <c r="Y35" i="12"/>
  <c r="D35" i="13" s="1"/>
  <c r="Q35" i="12"/>
  <c r="C35" i="13" s="1"/>
  <c r="I35" i="12"/>
  <c r="B35" i="13" s="1"/>
  <c r="CS34" i="12"/>
  <c r="CK34" i="12"/>
  <c r="BU34" i="12"/>
  <c r="BM34" i="12"/>
  <c r="I34" i="13" s="1"/>
  <c r="BE34" i="12"/>
  <c r="H34" i="13" s="1"/>
  <c r="AW34" i="12"/>
  <c r="G34" i="13" s="1"/>
  <c r="AO34" i="12"/>
  <c r="F34" i="13" s="1"/>
  <c r="AG34" i="12"/>
  <c r="E34" i="13" s="1"/>
  <c r="Y34" i="12"/>
  <c r="D34" i="13" s="1"/>
  <c r="Q34" i="12"/>
  <c r="C34" i="13" s="1"/>
  <c r="I34" i="12"/>
  <c r="B34" i="13" s="1"/>
  <c r="CS33" i="12"/>
  <c r="CK33" i="12"/>
  <c r="BU33" i="12"/>
  <c r="BM33" i="12"/>
  <c r="I33" i="13" s="1"/>
  <c r="BE33" i="12"/>
  <c r="H33" i="13" s="1"/>
  <c r="AW33" i="12"/>
  <c r="G33" i="13" s="1"/>
  <c r="AO33" i="12"/>
  <c r="F33" i="13" s="1"/>
  <c r="AG33" i="12"/>
  <c r="E33" i="13" s="1"/>
  <c r="Y33" i="12"/>
  <c r="D33" i="13" s="1"/>
  <c r="Q33" i="12"/>
  <c r="C33" i="13" s="1"/>
  <c r="I33" i="12"/>
  <c r="B33" i="13" s="1"/>
  <c r="CS32" i="12"/>
  <c r="CK32" i="12"/>
  <c r="BU32" i="12"/>
  <c r="BM32" i="12"/>
  <c r="I32" i="13" s="1"/>
  <c r="BE32" i="12"/>
  <c r="H32" i="13" s="1"/>
  <c r="AW32" i="12"/>
  <c r="G32" i="13" s="1"/>
  <c r="AO32" i="12"/>
  <c r="F32" i="13" s="1"/>
  <c r="AG32" i="12"/>
  <c r="E32" i="13" s="1"/>
  <c r="Y32" i="12"/>
  <c r="D32" i="13" s="1"/>
  <c r="Q32" i="12"/>
  <c r="C32" i="13" s="1"/>
  <c r="I32" i="12"/>
  <c r="B32" i="13" s="1"/>
  <c r="CS31" i="12"/>
  <c r="CK31" i="12"/>
  <c r="CC31" i="12"/>
  <c r="BU31" i="12"/>
  <c r="BM31" i="12"/>
  <c r="I31" i="13" s="1"/>
  <c r="BE31" i="12"/>
  <c r="H31" i="13" s="1"/>
  <c r="AW31" i="12"/>
  <c r="G31" i="13" s="1"/>
  <c r="AO31" i="12"/>
  <c r="F31" i="13" s="1"/>
  <c r="AG31" i="12"/>
  <c r="E31" i="13" s="1"/>
  <c r="Y31" i="12"/>
  <c r="D31" i="13" s="1"/>
  <c r="Q31" i="12"/>
  <c r="C31" i="13" s="1"/>
  <c r="I31" i="12"/>
  <c r="B31" i="13" s="1"/>
  <c r="CS30" i="12"/>
  <c r="CK30" i="12"/>
  <c r="CC30" i="12"/>
  <c r="BU30" i="12"/>
  <c r="BM30" i="12"/>
  <c r="I30" i="13" s="1"/>
  <c r="BE30" i="12"/>
  <c r="H30" i="13" s="1"/>
  <c r="AW30" i="12"/>
  <c r="G30" i="13" s="1"/>
  <c r="AO30" i="12"/>
  <c r="F30" i="13" s="1"/>
  <c r="AG30" i="12"/>
  <c r="E30" i="13" s="1"/>
  <c r="Y30" i="12"/>
  <c r="D30" i="13" s="1"/>
  <c r="Q30" i="12"/>
  <c r="C30" i="13" s="1"/>
  <c r="I30" i="12"/>
  <c r="B30" i="13" s="1"/>
  <c r="CS29" i="12"/>
  <c r="CS39" i="12" s="1"/>
  <c r="CK29" i="12"/>
  <c r="CC29" i="12"/>
  <c r="BU29" i="12"/>
  <c r="BM29" i="12"/>
  <c r="I29" i="13" s="1"/>
  <c r="BE29" i="12"/>
  <c r="H29" i="13" s="1"/>
  <c r="AW29" i="12"/>
  <c r="G29" i="13" s="1"/>
  <c r="AO29" i="12"/>
  <c r="AG29" i="12"/>
  <c r="Y29" i="12"/>
  <c r="Q29" i="12"/>
  <c r="I29" i="12"/>
  <c r="CR27" i="12"/>
  <c r="CQ27" i="12"/>
  <c r="CP27" i="12"/>
  <c r="CO27" i="12"/>
  <c r="CN27" i="12"/>
  <c r="CM27" i="12"/>
  <c r="CL27" i="12"/>
  <c r="CJ27" i="12"/>
  <c r="CI27" i="12"/>
  <c r="CH27" i="12"/>
  <c r="CG27" i="12"/>
  <c r="CF27" i="12"/>
  <c r="CE27" i="12"/>
  <c r="CD27" i="12"/>
  <c r="CB27" i="12"/>
  <c r="CA27" i="12"/>
  <c r="BZ27" i="12"/>
  <c r="BY27" i="12"/>
  <c r="BX27" i="12"/>
  <c r="BW27" i="12"/>
  <c r="BV27" i="12"/>
  <c r="BT27" i="12"/>
  <c r="BS27" i="12"/>
  <c r="BR27" i="12"/>
  <c r="BQ27" i="12"/>
  <c r="BP27" i="12"/>
  <c r="BO27" i="12"/>
  <c r="BN27" i="12"/>
  <c r="BL27" i="12"/>
  <c r="BK27" i="12"/>
  <c r="BJ27" i="12"/>
  <c r="BI27" i="12"/>
  <c r="BH27" i="12"/>
  <c r="BG27" i="12"/>
  <c r="BF27" i="12"/>
  <c r="BD27" i="12"/>
  <c r="BC27" i="12"/>
  <c r="BB27" i="12"/>
  <c r="BA27" i="12"/>
  <c r="AZ27" i="12"/>
  <c r="AY27" i="12"/>
  <c r="AX27" i="12"/>
  <c r="AV27" i="12"/>
  <c r="AU27" i="12"/>
  <c r="AT27" i="12"/>
  <c r="AS27" i="12"/>
  <c r="AR27" i="12"/>
  <c r="AQ27" i="12"/>
  <c r="AP27" i="12"/>
  <c r="AN27" i="12"/>
  <c r="AM27" i="12"/>
  <c r="AL27" i="12"/>
  <c r="AK27" i="12"/>
  <c r="AJ27" i="12"/>
  <c r="AI27" i="12"/>
  <c r="AH27" i="12"/>
  <c r="AE27" i="12"/>
  <c r="AD27" i="12"/>
  <c r="AC27" i="12"/>
  <c r="AB27" i="12"/>
  <c r="AA27" i="12"/>
  <c r="Z27" i="12"/>
  <c r="W27" i="12"/>
  <c r="V27" i="12"/>
  <c r="U27" i="12"/>
  <c r="T27" i="12"/>
  <c r="S27" i="12"/>
  <c r="R27" i="12"/>
  <c r="P27" i="12"/>
  <c r="O27" i="12"/>
  <c r="N27" i="12"/>
  <c r="M27" i="12"/>
  <c r="L27" i="12"/>
  <c r="K27" i="12"/>
  <c r="J27" i="12"/>
  <c r="H27" i="12"/>
  <c r="G27" i="12"/>
  <c r="F27" i="12"/>
  <c r="E27" i="12"/>
  <c r="D27" i="12"/>
  <c r="C27" i="12"/>
  <c r="B27" i="12"/>
  <c r="CS26" i="12"/>
  <c r="CK26" i="12"/>
  <c r="CC26" i="12"/>
  <c r="BU26" i="12"/>
  <c r="BM26" i="12"/>
  <c r="I26" i="13" s="1"/>
  <c r="BE26" i="12"/>
  <c r="H26" i="13" s="1"/>
  <c r="AW26" i="12"/>
  <c r="G26" i="13" s="1"/>
  <c r="AO26" i="12"/>
  <c r="F26" i="13" s="1"/>
  <c r="AG26" i="12"/>
  <c r="E26" i="13" s="1"/>
  <c r="Y26" i="12"/>
  <c r="D26" i="13" s="1"/>
  <c r="Q26" i="12"/>
  <c r="C26" i="13" s="1"/>
  <c r="I26" i="12"/>
  <c r="B26" i="13" s="1"/>
  <c r="CS25" i="12"/>
  <c r="CK25" i="12"/>
  <c r="CC25" i="12"/>
  <c r="BU25" i="12"/>
  <c r="BM25" i="12"/>
  <c r="I25" i="13" s="1"/>
  <c r="BE25" i="12"/>
  <c r="H25" i="13" s="1"/>
  <c r="AW25" i="12"/>
  <c r="G25" i="13" s="1"/>
  <c r="AO25" i="12"/>
  <c r="F25" i="13" s="1"/>
  <c r="AG25" i="12"/>
  <c r="E25" i="13" s="1"/>
  <c r="Y25" i="12"/>
  <c r="D25" i="13" s="1"/>
  <c r="Q25" i="12"/>
  <c r="C25" i="13" s="1"/>
  <c r="I25" i="12"/>
  <c r="B25" i="13" s="1"/>
  <c r="CS24" i="12"/>
  <c r="CK24" i="12"/>
  <c r="CC24" i="12"/>
  <c r="BU24" i="12"/>
  <c r="BM24" i="12"/>
  <c r="I24" i="13" s="1"/>
  <c r="BE24" i="12"/>
  <c r="H24" i="13" s="1"/>
  <c r="AW24" i="12"/>
  <c r="G24" i="13" s="1"/>
  <c r="AO24" i="12"/>
  <c r="F24" i="13" s="1"/>
  <c r="AG24" i="12"/>
  <c r="E24" i="13" s="1"/>
  <c r="Y24" i="12"/>
  <c r="D24" i="13" s="1"/>
  <c r="Q24" i="12"/>
  <c r="C24" i="13" s="1"/>
  <c r="I24" i="12"/>
  <c r="B24" i="13" s="1"/>
  <c r="CS23" i="12"/>
  <c r="CK23" i="12"/>
  <c r="CC23" i="12"/>
  <c r="BU23" i="12"/>
  <c r="BM23" i="12"/>
  <c r="I23" i="13" s="1"/>
  <c r="BE23" i="12"/>
  <c r="H23" i="13" s="1"/>
  <c r="AW23" i="12"/>
  <c r="G23" i="13" s="1"/>
  <c r="AO23" i="12"/>
  <c r="F23" i="13" s="1"/>
  <c r="AG23" i="12"/>
  <c r="E23" i="13" s="1"/>
  <c r="Y23" i="12"/>
  <c r="D23" i="13" s="1"/>
  <c r="Q23" i="12"/>
  <c r="C23" i="13" s="1"/>
  <c r="I23" i="12"/>
  <c r="B23" i="13" s="1"/>
  <c r="CS22" i="12"/>
  <c r="CK22" i="12"/>
  <c r="CC22" i="12"/>
  <c r="BU22" i="12"/>
  <c r="BM22" i="12"/>
  <c r="I22" i="13" s="1"/>
  <c r="BE22" i="12"/>
  <c r="H22" i="13" s="1"/>
  <c r="AW22" i="12"/>
  <c r="G22" i="13" s="1"/>
  <c r="AO22" i="12"/>
  <c r="F22" i="13" s="1"/>
  <c r="AG22" i="12"/>
  <c r="E22" i="13" s="1"/>
  <c r="Y22" i="12"/>
  <c r="D22" i="13" s="1"/>
  <c r="Q22" i="12"/>
  <c r="C22" i="13" s="1"/>
  <c r="I22" i="12"/>
  <c r="B22" i="13" s="1"/>
  <c r="CS21" i="12"/>
  <c r="CK21" i="12"/>
  <c r="CC21" i="12"/>
  <c r="BU21" i="12"/>
  <c r="BM21" i="12"/>
  <c r="I21" i="13" s="1"/>
  <c r="BE21" i="12"/>
  <c r="H21" i="13" s="1"/>
  <c r="AW21" i="12"/>
  <c r="G21" i="13" s="1"/>
  <c r="AO21" i="12"/>
  <c r="F21" i="13" s="1"/>
  <c r="AG21" i="12"/>
  <c r="E21" i="13" s="1"/>
  <c r="Y21" i="12"/>
  <c r="D21" i="13" s="1"/>
  <c r="Q21" i="12"/>
  <c r="C21" i="13" s="1"/>
  <c r="I21" i="12"/>
  <c r="B21" i="13" s="1"/>
  <c r="CS20" i="12"/>
  <c r="CK20" i="12"/>
  <c r="CC20" i="12"/>
  <c r="BU20" i="12"/>
  <c r="BM20" i="12"/>
  <c r="I20" i="13" s="1"/>
  <c r="BE20" i="12"/>
  <c r="H20" i="13" s="1"/>
  <c r="AW20" i="12"/>
  <c r="G20" i="13" s="1"/>
  <c r="AO20" i="12"/>
  <c r="F20" i="13" s="1"/>
  <c r="AG20" i="12"/>
  <c r="E20" i="13" s="1"/>
  <c r="Y20" i="12"/>
  <c r="D20" i="13" s="1"/>
  <c r="Q20" i="12"/>
  <c r="C20" i="13" s="1"/>
  <c r="I20" i="12"/>
  <c r="B20" i="13" s="1"/>
  <c r="CS19" i="12"/>
  <c r="CK19" i="12"/>
  <c r="CK27" i="12" s="1"/>
  <c r="CC19" i="12"/>
  <c r="CC27" i="12" s="1"/>
  <c r="BU19" i="12"/>
  <c r="BM19" i="12"/>
  <c r="I19" i="13" s="1"/>
  <c r="I27" i="13" s="1"/>
  <c r="BE19" i="12"/>
  <c r="H19" i="13" s="1"/>
  <c r="H27" i="13" s="1"/>
  <c r="AW19" i="12"/>
  <c r="G19" i="13" s="1"/>
  <c r="AO19" i="12"/>
  <c r="AG19" i="12"/>
  <c r="Y19" i="12"/>
  <c r="Q19" i="12"/>
  <c r="I19" i="12"/>
  <c r="CR17" i="12"/>
  <c r="CQ17" i="12"/>
  <c r="CQ49" i="12" s="1"/>
  <c r="CP17" i="12"/>
  <c r="CO17" i="12"/>
  <c r="CN17" i="12"/>
  <c r="CM17" i="12"/>
  <c r="CL17" i="12"/>
  <c r="CJ17" i="12"/>
  <c r="CI17" i="12"/>
  <c r="CH17" i="12"/>
  <c r="CG17" i="12"/>
  <c r="CF17" i="12"/>
  <c r="CE17" i="12"/>
  <c r="CD17" i="12"/>
  <c r="CB17" i="12"/>
  <c r="CA17" i="12"/>
  <c r="BZ17" i="12"/>
  <c r="BY17" i="12"/>
  <c r="BX17" i="12"/>
  <c r="BW17" i="12"/>
  <c r="BV17" i="12"/>
  <c r="BT17" i="12"/>
  <c r="BS17" i="12"/>
  <c r="BR17" i="12"/>
  <c r="BQ17" i="12"/>
  <c r="BP17" i="12"/>
  <c r="BO17" i="12"/>
  <c r="BO49" i="12" s="1"/>
  <c r="BN17" i="12"/>
  <c r="BL17" i="12"/>
  <c r="BK17" i="12"/>
  <c r="BJ17" i="12"/>
  <c r="BI17" i="12"/>
  <c r="BH17" i="12"/>
  <c r="BG17" i="12"/>
  <c r="BF17" i="12"/>
  <c r="BF49" i="12" s="1"/>
  <c r="BD17" i="12"/>
  <c r="BC17" i="12"/>
  <c r="BB17" i="12"/>
  <c r="BA17" i="12"/>
  <c r="AZ17" i="12"/>
  <c r="AY17" i="12"/>
  <c r="AX17" i="12"/>
  <c r="AV17" i="12"/>
  <c r="AV49" i="12" s="1"/>
  <c r="AU17" i="12"/>
  <c r="AT17" i="12"/>
  <c r="AS17" i="12"/>
  <c r="AR17" i="12"/>
  <c r="AR49" i="12" s="1"/>
  <c r="AQ17" i="12"/>
  <c r="AP17" i="12"/>
  <c r="AN17" i="12"/>
  <c r="AM17" i="12"/>
  <c r="AL17" i="12"/>
  <c r="AK17" i="12"/>
  <c r="AJ17" i="12"/>
  <c r="AI17" i="12"/>
  <c r="AH17" i="12"/>
  <c r="AF17" i="12"/>
  <c r="AE17" i="12"/>
  <c r="AD17" i="12"/>
  <c r="AC17" i="12"/>
  <c r="AB17" i="12"/>
  <c r="AA17" i="12"/>
  <c r="Z17" i="12"/>
  <c r="X17" i="12"/>
  <c r="W17" i="12"/>
  <c r="V17" i="12"/>
  <c r="U17" i="12"/>
  <c r="T17" i="12"/>
  <c r="S17" i="12"/>
  <c r="R17" i="12"/>
  <c r="P17" i="12"/>
  <c r="O17" i="12"/>
  <c r="N17" i="12"/>
  <c r="M17" i="12"/>
  <c r="L17" i="12"/>
  <c r="K17" i="12"/>
  <c r="J17" i="12"/>
  <c r="H17" i="12"/>
  <c r="G17" i="12"/>
  <c r="F17" i="12"/>
  <c r="E17" i="12"/>
  <c r="D17" i="12"/>
  <c r="C17" i="12"/>
  <c r="B17" i="12"/>
  <c r="CS16" i="12"/>
  <c r="CK16" i="12"/>
  <c r="CC16" i="12"/>
  <c r="BU16" i="12"/>
  <c r="BM16" i="12"/>
  <c r="I16" i="13" s="1"/>
  <c r="BE16" i="12"/>
  <c r="H16" i="13" s="1"/>
  <c r="AW16" i="12"/>
  <c r="G16" i="13" s="1"/>
  <c r="AO16" i="12"/>
  <c r="F16" i="13" s="1"/>
  <c r="AG16" i="12"/>
  <c r="E16" i="13" s="1"/>
  <c r="Y16" i="12"/>
  <c r="D16" i="13" s="1"/>
  <c r="Q16" i="12"/>
  <c r="C16" i="13" s="1"/>
  <c r="I16" i="12"/>
  <c r="B16" i="13" s="1"/>
  <c r="CS15" i="12"/>
  <c r="CK15" i="12"/>
  <c r="CC15" i="12"/>
  <c r="BU15" i="12"/>
  <c r="BM15" i="12"/>
  <c r="I15" i="13" s="1"/>
  <c r="BE15" i="12"/>
  <c r="H15" i="13" s="1"/>
  <c r="AW15" i="12"/>
  <c r="G15" i="13" s="1"/>
  <c r="AO15" i="12"/>
  <c r="F15" i="13" s="1"/>
  <c r="AG15" i="12"/>
  <c r="E15" i="13" s="1"/>
  <c r="Y15" i="12"/>
  <c r="D15" i="13" s="1"/>
  <c r="Q15" i="12"/>
  <c r="C15" i="13" s="1"/>
  <c r="I15" i="12"/>
  <c r="B15" i="13" s="1"/>
  <c r="CS14" i="12"/>
  <c r="CK14" i="12"/>
  <c r="CC14" i="12"/>
  <c r="BU14" i="12"/>
  <c r="BM14" i="12"/>
  <c r="I14" i="13" s="1"/>
  <c r="BE14" i="12"/>
  <c r="H14" i="13" s="1"/>
  <c r="AW14" i="12"/>
  <c r="G14" i="13" s="1"/>
  <c r="AO14" i="12"/>
  <c r="F14" i="13" s="1"/>
  <c r="AG14" i="12"/>
  <c r="E14" i="13" s="1"/>
  <c r="Y14" i="12"/>
  <c r="D14" i="13" s="1"/>
  <c r="Q14" i="12"/>
  <c r="C14" i="13" s="1"/>
  <c r="I14" i="12"/>
  <c r="B14" i="13" s="1"/>
  <c r="CS13" i="12"/>
  <c r="CK13" i="12"/>
  <c r="CC13" i="12"/>
  <c r="BU13" i="12"/>
  <c r="BM13" i="12"/>
  <c r="I13" i="13" s="1"/>
  <c r="BE13" i="12"/>
  <c r="H13" i="13" s="1"/>
  <c r="AW13" i="12"/>
  <c r="G13" i="13" s="1"/>
  <c r="AO13" i="12"/>
  <c r="F13" i="13" s="1"/>
  <c r="AG13" i="12"/>
  <c r="E13" i="13" s="1"/>
  <c r="Y13" i="12"/>
  <c r="D13" i="13" s="1"/>
  <c r="Q13" i="12"/>
  <c r="C13" i="13" s="1"/>
  <c r="I13" i="12"/>
  <c r="B13" i="13" s="1"/>
  <c r="CS12" i="12"/>
  <c r="CK12" i="12"/>
  <c r="CC12" i="12"/>
  <c r="BU12" i="12"/>
  <c r="BM12" i="12"/>
  <c r="I12" i="13" s="1"/>
  <c r="BE12" i="12"/>
  <c r="H12" i="13" s="1"/>
  <c r="AW12" i="12"/>
  <c r="G12" i="13" s="1"/>
  <c r="AO12" i="12"/>
  <c r="F12" i="13" s="1"/>
  <c r="AG12" i="12"/>
  <c r="E12" i="13" s="1"/>
  <c r="Y12" i="12"/>
  <c r="D12" i="13" s="1"/>
  <c r="Q12" i="12"/>
  <c r="C12" i="13" s="1"/>
  <c r="I12" i="12"/>
  <c r="B12" i="13" s="1"/>
  <c r="CS11" i="12"/>
  <c r="CK11" i="12"/>
  <c r="CC11" i="12"/>
  <c r="BU11" i="12"/>
  <c r="BM11" i="12"/>
  <c r="I11" i="13" s="1"/>
  <c r="BE11" i="12"/>
  <c r="H11" i="13" s="1"/>
  <c r="AW11" i="12"/>
  <c r="G11" i="13" s="1"/>
  <c r="AO11" i="12"/>
  <c r="F11" i="13" s="1"/>
  <c r="AG11" i="12"/>
  <c r="E11" i="13" s="1"/>
  <c r="Y11" i="12"/>
  <c r="Q11" i="12"/>
  <c r="C11" i="13" s="1"/>
  <c r="I11" i="12"/>
  <c r="B11" i="13" s="1"/>
  <c r="CS10" i="12"/>
  <c r="CK10" i="12"/>
  <c r="CC10" i="12"/>
  <c r="BU10" i="12"/>
  <c r="BM10" i="12"/>
  <c r="I10" i="13" s="1"/>
  <c r="BE10" i="12"/>
  <c r="H10" i="13" s="1"/>
  <c r="AW10" i="12"/>
  <c r="G10" i="13" s="1"/>
  <c r="AO10" i="12"/>
  <c r="AG10" i="12"/>
  <c r="E10" i="13" s="1"/>
  <c r="Y10" i="12"/>
  <c r="D10" i="13" s="1"/>
  <c r="Q10" i="12"/>
  <c r="C10" i="13" s="1"/>
  <c r="I10" i="12"/>
  <c r="B10" i="13" s="1"/>
  <c r="CS9" i="12"/>
  <c r="CK9" i="12"/>
  <c r="CC9" i="12"/>
  <c r="BU9" i="12"/>
  <c r="BM9" i="12"/>
  <c r="I9" i="13" s="1"/>
  <c r="BE9" i="12"/>
  <c r="H9" i="13" s="1"/>
  <c r="AW9" i="12"/>
  <c r="G9" i="13" s="1"/>
  <c r="AO9" i="12"/>
  <c r="F9" i="13" s="1"/>
  <c r="AG9" i="12"/>
  <c r="E9" i="13" s="1"/>
  <c r="Y9" i="12"/>
  <c r="D9" i="13" s="1"/>
  <c r="Q9" i="12"/>
  <c r="C9" i="13" s="1"/>
  <c r="I9" i="12"/>
  <c r="B9" i="13" s="1"/>
  <c r="CS8" i="12"/>
  <c r="CK8" i="12"/>
  <c r="CC8" i="12"/>
  <c r="BU8" i="12"/>
  <c r="BM8" i="12"/>
  <c r="I8" i="13" s="1"/>
  <c r="BE8" i="12"/>
  <c r="H8" i="13" s="1"/>
  <c r="AW8" i="12"/>
  <c r="G8" i="13" s="1"/>
  <c r="AO8" i="12"/>
  <c r="F8" i="13" s="1"/>
  <c r="AG8" i="12"/>
  <c r="E8" i="13" s="1"/>
  <c r="Y8" i="12"/>
  <c r="D8" i="13" s="1"/>
  <c r="Q8" i="12"/>
  <c r="C8" i="13" s="1"/>
  <c r="I8" i="12"/>
  <c r="B8" i="13" s="1"/>
  <c r="CS7" i="12"/>
  <c r="CK7" i="12"/>
  <c r="CC7" i="12"/>
  <c r="BU7" i="12"/>
  <c r="BM7" i="12"/>
  <c r="I7" i="13" s="1"/>
  <c r="BE7" i="12"/>
  <c r="H7" i="13" s="1"/>
  <c r="AW7" i="12"/>
  <c r="G7" i="13" s="1"/>
  <c r="AO7" i="12"/>
  <c r="F7" i="13" s="1"/>
  <c r="AG7" i="12"/>
  <c r="E7" i="13" s="1"/>
  <c r="Y7" i="12"/>
  <c r="D7" i="13" s="1"/>
  <c r="Q7" i="12"/>
  <c r="C7" i="13" s="1"/>
  <c r="I7" i="12"/>
  <c r="B7" i="13" s="1"/>
  <c r="S7" i="13" s="1"/>
  <c r="CS6" i="12"/>
  <c r="CK6" i="12"/>
  <c r="CC6" i="12"/>
  <c r="BU6" i="12"/>
  <c r="BM6" i="12"/>
  <c r="I6" i="13" s="1"/>
  <c r="BE6" i="12"/>
  <c r="H6" i="13" s="1"/>
  <c r="AW6" i="12"/>
  <c r="G6" i="13" s="1"/>
  <c r="AO6" i="12"/>
  <c r="F6" i="13" s="1"/>
  <c r="AG6" i="12"/>
  <c r="E6" i="13" s="1"/>
  <c r="Y6" i="12"/>
  <c r="D6" i="13" s="1"/>
  <c r="D17" i="13" s="1"/>
  <c r="Q6" i="12"/>
  <c r="C6" i="13" s="1"/>
  <c r="C17" i="13" s="1"/>
  <c r="I6" i="12"/>
  <c r="B6" i="13" s="1"/>
  <c r="CS5" i="12"/>
  <c r="CK5" i="12"/>
  <c r="CC5" i="12"/>
  <c r="BU5" i="12"/>
  <c r="BM5" i="12"/>
  <c r="I5" i="13" s="1"/>
  <c r="BE5" i="12"/>
  <c r="AW5" i="12"/>
  <c r="G5" i="13" s="1"/>
  <c r="G17" i="13" s="1"/>
  <c r="AO5" i="12"/>
  <c r="AG5" i="12"/>
  <c r="AG17" i="12" s="1"/>
  <c r="Y5" i="12"/>
  <c r="Q5" i="12"/>
  <c r="I5" i="12"/>
  <c r="R46" i="13" l="1"/>
  <c r="S46" i="13" s="1"/>
  <c r="CK48" i="12"/>
  <c r="L48" i="13" s="1"/>
  <c r="G27" i="13"/>
  <c r="S37" i="13"/>
  <c r="S38" i="13"/>
  <c r="S30" i="13"/>
  <c r="S35" i="13"/>
  <c r="S8" i="13"/>
  <c r="S14" i="13"/>
  <c r="S16" i="13"/>
  <c r="S21" i="13"/>
  <c r="X21" i="13" s="1"/>
  <c r="S23" i="13"/>
  <c r="X23" i="13" s="1"/>
  <c r="H39" i="13"/>
  <c r="S9" i="13"/>
  <c r="I39" i="13"/>
  <c r="S33" i="13"/>
  <c r="S32" i="13"/>
  <c r="S31" i="13"/>
  <c r="S36" i="13"/>
  <c r="S13" i="13"/>
  <c r="G39" i="13"/>
  <c r="I17" i="13"/>
  <c r="E17" i="13"/>
  <c r="S26" i="13"/>
  <c r="X26" i="13" s="1"/>
  <c r="X22" i="13"/>
  <c r="X20" i="13"/>
  <c r="X25" i="13"/>
  <c r="X24" i="13"/>
  <c r="CE49" i="12"/>
  <c r="E19" i="13"/>
  <c r="E27" i="13" s="1"/>
  <c r="AG27" i="12"/>
  <c r="C29" i="13"/>
  <c r="C39" i="13" s="1"/>
  <c r="Q39" i="12"/>
  <c r="AW48" i="12"/>
  <c r="G48" i="13" s="1"/>
  <c r="G49" i="13" s="1"/>
  <c r="G42" i="13"/>
  <c r="H5" i="13"/>
  <c r="H17" i="13" s="1"/>
  <c r="BE17" i="12"/>
  <c r="B29" i="13"/>
  <c r="B39" i="13" s="1"/>
  <c r="I39" i="12"/>
  <c r="I17" i="12"/>
  <c r="BD49" i="12"/>
  <c r="BN49" i="12"/>
  <c r="BW49" i="12"/>
  <c r="CF49" i="12"/>
  <c r="CO49" i="12"/>
  <c r="AO27" i="12"/>
  <c r="F19" i="13"/>
  <c r="F27" i="13" s="1"/>
  <c r="D29" i="13"/>
  <c r="D39" i="13" s="1"/>
  <c r="Y39" i="12"/>
  <c r="Q48" i="12"/>
  <c r="C41" i="13"/>
  <c r="Q17" i="12"/>
  <c r="CC17" i="12"/>
  <c r="C49" i="12"/>
  <c r="E29" i="13"/>
  <c r="E39" i="13" s="1"/>
  <c r="AG39" i="12"/>
  <c r="AO48" i="12"/>
  <c r="F29" i="13"/>
  <c r="F39" i="13" s="1"/>
  <c r="AO39" i="12"/>
  <c r="D48" i="13"/>
  <c r="C19" i="13"/>
  <c r="C27" i="13" s="1"/>
  <c r="Q27" i="12"/>
  <c r="Y17" i="12"/>
  <c r="V49" i="12"/>
  <c r="AG49" i="12"/>
  <c r="AG50" i="12" s="1"/>
  <c r="CR49" i="12"/>
  <c r="AG48" i="12"/>
  <c r="CS48" i="12"/>
  <c r="M48" i="13" s="1"/>
  <c r="D19" i="13"/>
  <c r="D27" i="13" s="1"/>
  <c r="D49" i="13" s="1"/>
  <c r="Y27" i="12"/>
  <c r="S6" i="13"/>
  <c r="I27" i="12"/>
  <c r="B19" i="13"/>
  <c r="B27" i="13" s="1"/>
  <c r="CK39" i="12"/>
  <c r="BH49" i="12"/>
  <c r="AU49" i="12"/>
  <c r="AW39" i="12"/>
  <c r="AQ49" i="12"/>
  <c r="AP49" i="12"/>
  <c r="BM48" i="12"/>
  <c r="I48" i="13" s="1"/>
  <c r="BE48" i="12"/>
  <c r="H48" i="13" s="1"/>
  <c r="F10" i="13"/>
  <c r="AO17" i="12"/>
  <c r="AW27" i="12"/>
  <c r="BM39" i="12"/>
  <c r="H49" i="12"/>
  <c r="I48" i="12"/>
  <c r="O49" i="12"/>
  <c r="AC49" i="12"/>
  <c r="CL49" i="12"/>
  <c r="CM49" i="12"/>
  <c r="CN49" i="12"/>
  <c r="CS27" i="12"/>
  <c r="CS17" i="12"/>
  <c r="CP49" i="12"/>
  <c r="CG49" i="12"/>
  <c r="CI49" i="12"/>
  <c r="CH49" i="12"/>
  <c r="CJ49" i="12"/>
  <c r="CD49" i="12"/>
  <c r="CK17" i="12"/>
  <c r="CC48" i="12"/>
  <c r="BX49" i="12"/>
  <c r="CA49" i="12"/>
  <c r="CB49" i="12"/>
  <c r="CC39" i="12"/>
  <c r="CC49" i="12" s="1"/>
  <c r="CC50" i="12" s="1"/>
  <c r="BV49" i="12"/>
  <c r="BY49" i="12"/>
  <c r="BZ49" i="12"/>
  <c r="BT49" i="12"/>
  <c r="BU39" i="12"/>
  <c r="BP49" i="12"/>
  <c r="BQ49" i="12"/>
  <c r="BU27" i="12"/>
  <c r="BU49" i="12" s="1"/>
  <c r="BU50" i="12" s="1"/>
  <c r="BS49" i="12"/>
  <c r="BU17" i="12"/>
  <c r="BR49" i="12"/>
  <c r="BM27" i="12"/>
  <c r="BL49" i="12"/>
  <c r="BG49" i="12"/>
  <c r="BI49" i="12"/>
  <c r="BK49" i="12"/>
  <c r="BM17" i="12"/>
  <c r="BJ49" i="12"/>
  <c r="BE39" i="12"/>
  <c r="BC49" i="12"/>
  <c r="BE27" i="12"/>
  <c r="AY49" i="12"/>
  <c r="AZ49" i="12"/>
  <c r="BA49" i="12"/>
  <c r="AX49" i="12"/>
  <c r="BB49" i="12"/>
  <c r="AS49" i="12"/>
  <c r="AT49" i="12"/>
  <c r="AW17" i="12"/>
  <c r="AK49" i="12"/>
  <c r="AM49" i="12"/>
  <c r="AJ49" i="12"/>
  <c r="AN49" i="12"/>
  <c r="AH49" i="12"/>
  <c r="AI49" i="12"/>
  <c r="AL49" i="12"/>
  <c r="AB49" i="12"/>
  <c r="AA49" i="12"/>
  <c r="AE49" i="12"/>
  <c r="AF49" i="12"/>
  <c r="Z49" i="12"/>
  <c r="AD49" i="12"/>
  <c r="Y48" i="12"/>
  <c r="R49" i="12"/>
  <c r="S49" i="12"/>
  <c r="T49" i="12"/>
  <c r="U49" i="12"/>
  <c r="W49" i="12"/>
  <c r="X49" i="12"/>
  <c r="L49" i="12"/>
  <c r="P49" i="12"/>
  <c r="K49" i="12"/>
  <c r="M49" i="12"/>
  <c r="J49" i="12"/>
  <c r="N49" i="12"/>
  <c r="G49" i="12"/>
  <c r="D49" i="12"/>
  <c r="E49" i="12"/>
  <c r="B49" i="12"/>
  <c r="F49" i="12"/>
  <c r="K49" i="13"/>
  <c r="B17" i="13"/>
  <c r="CS49" i="12" l="1"/>
  <c r="CS50" i="12" s="1"/>
  <c r="R39" i="13"/>
  <c r="R27" i="13"/>
  <c r="I49" i="13"/>
  <c r="H49" i="13"/>
  <c r="S39" i="13"/>
  <c r="AO49" i="12"/>
  <c r="AO50" i="12" s="1"/>
  <c r="B49" i="13"/>
  <c r="Y49" i="12"/>
  <c r="Y50" i="12" s="1"/>
  <c r="CK49" i="12"/>
  <c r="CK50" i="12" s="1"/>
  <c r="Q49" i="12"/>
  <c r="Q50" i="12" s="1"/>
  <c r="X19" i="13"/>
  <c r="X27" i="13" s="1"/>
  <c r="S5" i="13"/>
  <c r="AW49" i="12"/>
  <c r="AW50" i="12" s="1"/>
  <c r="BM49" i="12"/>
  <c r="BM50" i="12" s="1"/>
  <c r="F17" i="13"/>
  <c r="S10" i="13"/>
  <c r="BE49" i="12"/>
  <c r="BE50" i="12" s="1"/>
  <c r="I49" i="12"/>
  <c r="I50" i="12" s="1"/>
  <c r="B48" i="13"/>
  <c r="S27" i="13" l="1"/>
  <c r="S17" i="13"/>
  <c r="R17" i="13"/>
  <c r="M47" i="11" l="1"/>
  <c r="M41" i="11"/>
  <c r="M33" i="11"/>
  <c r="M37" i="11"/>
  <c r="M38" i="11"/>
  <c r="M25" i="11"/>
  <c r="M7" i="11"/>
  <c r="M11" i="11"/>
  <c r="M15" i="11"/>
  <c r="L43" i="11"/>
  <c r="L47" i="11"/>
  <c r="L38" i="11"/>
  <c r="L7" i="11"/>
  <c r="L11" i="11"/>
  <c r="L15" i="11"/>
  <c r="K47" i="11"/>
  <c r="K32" i="11"/>
  <c r="K36" i="11"/>
  <c r="K38" i="11"/>
  <c r="K21" i="11"/>
  <c r="K25" i="11"/>
  <c r="J45" i="11"/>
  <c r="J47" i="11"/>
  <c r="J35" i="11"/>
  <c r="J38" i="11"/>
  <c r="J20" i="11"/>
  <c r="J25" i="11"/>
  <c r="I43" i="11"/>
  <c r="I47" i="11"/>
  <c r="I37" i="11"/>
  <c r="I22" i="11"/>
  <c r="I19" i="11"/>
  <c r="H46" i="11"/>
  <c r="H47" i="11"/>
  <c r="H36" i="11"/>
  <c r="G36" i="11"/>
  <c r="G26" i="11"/>
  <c r="H26" i="11"/>
  <c r="G45" i="11"/>
  <c r="G47" i="11"/>
  <c r="B38" i="11"/>
  <c r="C38" i="11"/>
  <c r="D38" i="11"/>
  <c r="E38" i="11"/>
  <c r="F38" i="11"/>
  <c r="BF39" i="10"/>
  <c r="BM38" i="10"/>
  <c r="I38" i="11" s="1"/>
  <c r="AW38" i="10"/>
  <c r="G38" i="11" s="1"/>
  <c r="BE38" i="10"/>
  <c r="H38" i="11" s="1"/>
  <c r="AZ39" i="10"/>
  <c r="CR48" i="10"/>
  <c r="CQ48" i="10"/>
  <c r="CP48" i="10"/>
  <c r="CO48" i="10"/>
  <c r="CN48" i="10"/>
  <c r="CM48" i="10"/>
  <c r="CL48" i="10"/>
  <c r="CS46" i="10"/>
  <c r="CS45" i="10"/>
  <c r="CS44" i="10"/>
  <c r="CS43" i="10"/>
  <c r="CS42" i="10"/>
  <c r="CS41" i="10"/>
  <c r="CR39" i="10"/>
  <c r="CQ39" i="10"/>
  <c r="CP39" i="10"/>
  <c r="CO39" i="10"/>
  <c r="CN39" i="10"/>
  <c r="CM39" i="10"/>
  <c r="CL39" i="10"/>
  <c r="CS37" i="10"/>
  <c r="CS36" i="10"/>
  <c r="M36" i="11" s="1"/>
  <c r="CS35" i="10"/>
  <c r="M35" i="11" s="1"/>
  <c r="CS34" i="10"/>
  <c r="M34" i="11" s="1"/>
  <c r="CS33" i="10"/>
  <c r="CS32" i="10"/>
  <c r="M32" i="11" s="1"/>
  <c r="CS31" i="10"/>
  <c r="M31" i="11" s="1"/>
  <c r="CS30" i="10"/>
  <c r="M30" i="11" s="1"/>
  <c r="CS29" i="10"/>
  <c r="M29" i="11" s="1"/>
  <c r="CR27" i="10"/>
  <c r="CQ27" i="10"/>
  <c r="CP27" i="10"/>
  <c r="CO27" i="10"/>
  <c r="CN27" i="10"/>
  <c r="CM27" i="10"/>
  <c r="CL27" i="10"/>
  <c r="CS26" i="10"/>
  <c r="M26" i="11" s="1"/>
  <c r="CS25" i="10"/>
  <c r="CS24" i="10"/>
  <c r="M24" i="11" s="1"/>
  <c r="CS23" i="10"/>
  <c r="M23" i="11" s="1"/>
  <c r="CS22" i="10"/>
  <c r="M22" i="11" s="1"/>
  <c r="CS21" i="10"/>
  <c r="M21" i="11" s="1"/>
  <c r="CS20" i="10"/>
  <c r="M20" i="11" s="1"/>
  <c r="CS19" i="10"/>
  <c r="M19" i="11" s="1"/>
  <c r="CR17" i="10"/>
  <c r="CQ17" i="10"/>
  <c r="CP17" i="10"/>
  <c r="CO17" i="10"/>
  <c r="CN17" i="10"/>
  <c r="CN49" i="10" s="1"/>
  <c r="CM17" i="10"/>
  <c r="CM49" i="10" s="1"/>
  <c r="CL17" i="10"/>
  <c r="CL49" i="10" s="1"/>
  <c r="CS16" i="10"/>
  <c r="M16" i="11" s="1"/>
  <c r="CS15" i="10"/>
  <c r="CS14" i="10"/>
  <c r="M14" i="11" s="1"/>
  <c r="CS13" i="10"/>
  <c r="M13" i="11" s="1"/>
  <c r="CS12" i="10"/>
  <c r="M12" i="11" s="1"/>
  <c r="CS11" i="10"/>
  <c r="CS10" i="10"/>
  <c r="M10" i="11" s="1"/>
  <c r="CS9" i="10"/>
  <c r="M9" i="11" s="1"/>
  <c r="CS8" i="10"/>
  <c r="M8" i="11" s="1"/>
  <c r="CS7" i="10"/>
  <c r="CS6" i="10"/>
  <c r="M6" i="11" s="1"/>
  <c r="CS5" i="10"/>
  <c r="M5" i="11" s="1"/>
  <c r="CJ48" i="10"/>
  <c r="CI48" i="10"/>
  <c r="CH48" i="10"/>
  <c r="CG48" i="10"/>
  <c r="CF48" i="10"/>
  <c r="CE48" i="10"/>
  <c r="CD48" i="10"/>
  <c r="CK46" i="10"/>
  <c r="CK45" i="10"/>
  <c r="CK44" i="10"/>
  <c r="CK43" i="10"/>
  <c r="CK42" i="10"/>
  <c r="CK41" i="10"/>
  <c r="L41" i="11" s="1"/>
  <c r="CJ39" i="10"/>
  <c r="CI39" i="10"/>
  <c r="CH39" i="10"/>
  <c r="CG39" i="10"/>
  <c r="CF39" i="10"/>
  <c r="CE39" i="10"/>
  <c r="CD39" i="10"/>
  <c r="CK37" i="10"/>
  <c r="L37" i="11" s="1"/>
  <c r="CK36" i="10"/>
  <c r="L36" i="11" s="1"/>
  <c r="CK35" i="10"/>
  <c r="L35" i="11" s="1"/>
  <c r="CK34" i="10"/>
  <c r="L34" i="11" s="1"/>
  <c r="CK33" i="10"/>
  <c r="L33" i="11" s="1"/>
  <c r="CK32" i="10"/>
  <c r="L32" i="11" s="1"/>
  <c r="CK31" i="10"/>
  <c r="L31" i="11" s="1"/>
  <c r="CK30" i="10"/>
  <c r="L30" i="11" s="1"/>
  <c r="CK29" i="10"/>
  <c r="CJ27" i="10"/>
  <c r="CI27" i="10"/>
  <c r="CH27" i="10"/>
  <c r="CG27" i="10"/>
  <c r="CF27" i="10"/>
  <c r="CE27" i="10"/>
  <c r="CD27" i="10"/>
  <c r="CK26" i="10"/>
  <c r="L26" i="11" s="1"/>
  <c r="CK25" i="10"/>
  <c r="L25" i="11" s="1"/>
  <c r="CK24" i="10"/>
  <c r="L24" i="11" s="1"/>
  <c r="CK23" i="10"/>
  <c r="L23" i="11" s="1"/>
  <c r="CK22" i="10"/>
  <c r="L22" i="11" s="1"/>
  <c r="CK21" i="10"/>
  <c r="L21" i="11" s="1"/>
  <c r="CK20" i="10"/>
  <c r="L20" i="11" s="1"/>
  <c r="CK19" i="10"/>
  <c r="L19" i="11" s="1"/>
  <c r="CJ17" i="10"/>
  <c r="CI17" i="10"/>
  <c r="CI49" i="10" s="1"/>
  <c r="CH17" i="10"/>
  <c r="CG17" i="10"/>
  <c r="CF17" i="10"/>
  <c r="CE17" i="10"/>
  <c r="CD17" i="10"/>
  <c r="CK16" i="10"/>
  <c r="L16" i="11" s="1"/>
  <c r="CK15" i="10"/>
  <c r="CK14" i="10"/>
  <c r="L14" i="11" s="1"/>
  <c r="CK13" i="10"/>
  <c r="L13" i="11" s="1"/>
  <c r="CK12" i="10"/>
  <c r="L12" i="11" s="1"/>
  <c r="CK11" i="10"/>
  <c r="CK10" i="10"/>
  <c r="L10" i="11" s="1"/>
  <c r="CK9" i="10"/>
  <c r="L9" i="11" s="1"/>
  <c r="CK8" i="10"/>
  <c r="L8" i="11" s="1"/>
  <c r="CK7" i="10"/>
  <c r="CK6" i="10"/>
  <c r="L6" i="11" s="1"/>
  <c r="CK5" i="10"/>
  <c r="L5" i="11" s="1"/>
  <c r="CB48" i="10"/>
  <c r="CA48" i="10"/>
  <c r="BZ48" i="10"/>
  <c r="BY48" i="10"/>
  <c r="BX48" i="10"/>
  <c r="BW48" i="10"/>
  <c r="BV48" i="10"/>
  <c r="CC46" i="10"/>
  <c r="CC45" i="10"/>
  <c r="CC44" i="10"/>
  <c r="K44" i="11" s="1"/>
  <c r="CC43" i="10"/>
  <c r="CC42" i="10"/>
  <c r="CC41" i="10"/>
  <c r="CB39" i="10"/>
  <c r="CA39" i="10"/>
  <c r="BZ39" i="10"/>
  <c r="BY39" i="10"/>
  <c r="BX39" i="10"/>
  <c r="BW39" i="10"/>
  <c r="BV39" i="10"/>
  <c r="CC37" i="10"/>
  <c r="K37" i="11" s="1"/>
  <c r="CC36" i="10"/>
  <c r="CC35" i="10"/>
  <c r="K35" i="11" s="1"/>
  <c r="CC34" i="10"/>
  <c r="K34" i="11" s="1"/>
  <c r="CC33" i="10"/>
  <c r="K33" i="11" s="1"/>
  <c r="CC32" i="10"/>
  <c r="CC31" i="10"/>
  <c r="K31" i="11" s="1"/>
  <c r="CC30" i="10"/>
  <c r="K30" i="11" s="1"/>
  <c r="CC29" i="10"/>
  <c r="CB27" i="10"/>
  <c r="CA27" i="10"/>
  <c r="BZ27" i="10"/>
  <c r="BY27" i="10"/>
  <c r="BX27" i="10"/>
  <c r="BW27" i="10"/>
  <c r="BW49" i="10" s="1"/>
  <c r="BV27" i="10"/>
  <c r="CC26" i="10"/>
  <c r="K26" i="11" s="1"/>
  <c r="CC25" i="10"/>
  <c r="CC24" i="10"/>
  <c r="K24" i="11" s="1"/>
  <c r="CC23" i="10"/>
  <c r="K23" i="11" s="1"/>
  <c r="CC22" i="10"/>
  <c r="K22" i="11" s="1"/>
  <c r="CC21" i="10"/>
  <c r="CC20" i="10"/>
  <c r="K20" i="11" s="1"/>
  <c r="CC19" i="10"/>
  <c r="K19" i="11" s="1"/>
  <c r="CB17" i="10"/>
  <c r="CB49" i="10" s="1"/>
  <c r="CA17" i="10"/>
  <c r="BZ17" i="10"/>
  <c r="BY17" i="10"/>
  <c r="BX17" i="10"/>
  <c r="BW17" i="10"/>
  <c r="BV17" i="10"/>
  <c r="CC16" i="10"/>
  <c r="K16" i="11" s="1"/>
  <c r="CC15" i="10"/>
  <c r="K15" i="11" s="1"/>
  <c r="CC14" i="10"/>
  <c r="K14" i="11" s="1"/>
  <c r="CC13" i="10"/>
  <c r="K13" i="11" s="1"/>
  <c r="CC12" i="10"/>
  <c r="K12" i="11" s="1"/>
  <c r="CC11" i="10"/>
  <c r="K11" i="11" s="1"/>
  <c r="CC10" i="10"/>
  <c r="K10" i="11" s="1"/>
  <c r="CC9" i="10"/>
  <c r="K9" i="11" s="1"/>
  <c r="CC8" i="10"/>
  <c r="K8" i="11" s="1"/>
  <c r="CC7" i="10"/>
  <c r="K7" i="11" s="1"/>
  <c r="CC6" i="10"/>
  <c r="K6" i="11" s="1"/>
  <c r="CC5" i="10"/>
  <c r="K5" i="11" s="1"/>
  <c r="BT48" i="10"/>
  <c r="BS48" i="10"/>
  <c r="BR48" i="10"/>
  <c r="BQ48" i="10"/>
  <c r="BP48" i="10"/>
  <c r="BO48" i="10"/>
  <c r="BN48" i="10"/>
  <c r="BU46" i="10"/>
  <c r="BU45" i="10"/>
  <c r="BU44" i="10"/>
  <c r="BU43" i="10"/>
  <c r="BU42" i="10"/>
  <c r="BU41" i="10"/>
  <c r="J41" i="11" s="1"/>
  <c r="BT39" i="10"/>
  <c r="BS39" i="10"/>
  <c r="BR39" i="10"/>
  <c r="BQ39" i="10"/>
  <c r="BP39" i="10"/>
  <c r="BO39" i="10"/>
  <c r="BN39" i="10"/>
  <c r="BU37" i="10"/>
  <c r="J37" i="11" s="1"/>
  <c r="BU36" i="10"/>
  <c r="J36" i="11" s="1"/>
  <c r="BU35" i="10"/>
  <c r="BU34" i="10"/>
  <c r="J34" i="11" s="1"/>
  <c r="BU33" i="10"/>
  <c r="J33" i="11" s="1"/>
  <c r="BU32" i="10"/>
  <c r="J32" i="11" s="1"/>
  <c r="BU31" i="10"/>
  <c r="J31" i="11" s="1"/>
  <c r="BU30" i="10"/>
  <c r="J30" i="11" s="1"/>
  <c r="BU29" i="10"/>
  <c r="J29" i="11" s="1"/>
  <c r="BT27" i="10"/>
  <c r="BS27" i="10"/>
  <c r="BR27" i="10"/>
  <c r="BQ27" i="10"/>
  <c r="BP27" i="10"/>
  <c r="BO27" i="10"/>
  <c r="BN27" i="10"/>
  <c r="BU26" i="10"/>
  <c r="J26" i="11" s="1"/>
  <c r="BU25" i="10"/>
  <c r="BU24" i="10"/>
  <c r="J24" i="11" s="1"/>
  <c r="BU23" i="10"/>
  <c r="J23" i="11" s="1"/>
  <c r="BU22" i="10"/>
  <c r="J22" i="11" s="1"/>
  <c r="BU21" i="10"/>
  <c r="J21" i="11" s="1"/>
  <c r="BU20" i="10"/>
  <c r="BU19" i="10"/>
  <c r="J19" i="11" s="1"/>
  <c r="BT17" i="10"/>
  <c r="BT49" i="10" s="1"/>
  <c r="BS17" i="10"/>
  <c r="BR17" i="10"/>
  <c r="BQ17" i="10"/>
  <c r="BP17" i="10"/>
  <c r="BO17" i="10"/>
  <c r="BN17" i="10"/>
  <c r="BU16" i="10"/>
  <c r="J16" i="11" s="1"/>
  <c r="BU15" i="10"/>
  <c r="J15" i="11" s="1"/>
  <c r="BU14" i="10"/>
  <c r="J14" i="11" s="1"/>
  <c r="BU13" i="10"/>
  <c r="J13" i="11" s="1"/>
  <c r="BU12" i="10"/>
  <c r="J12" i="11" s="1"/>
  <c r="BU11" i="10"/>
  <c r="J11" i="11" s="1"/>
  <c r="BU10" i="10"/>
  <c r="J10" i="11" s="1"/>
  <c r="BU9" i="10"/>
  <c r="J9" i="11" s="1"/>
  <c r="BU8" i="10"/>
  <c r="J8" i="11" s="1"/>
  <c r="BU7" i="10"/>
  <c r="J7" i="11" s="1"/>
  <c r="BU6" i="10"/>
  <c r="J6" i="11" s="1"/>
  <c r="BU5" i="10"/>
  <c r="J5" i="11" s="1"/>
  <c r="BL48" i="10"/>
  <c r="BK48" i="10"/>
  <c r="BJ48" i="10"/>
  <c r="BI48" i="10"/>
  <c r="BH48" i="10"/>
  <c r="BG48" i="10"/>
  <c r="BF48" i="10"/>
  <c r="BM46" i="10"/>
  <c r="I46" i="11" s="1"/>
  <c r="BM45" i="10"/>
  <c r="I45" i="11" s="1"/>
  <c r="BM44" i="10"/>
  <c r="I44" i="11" s="1"/>
  <c r="BM43" i="10"/>
  <c r="BM42" i="10"/>
  <c r="I42" i="11" s="1"/>
  <c r="BM41" i="10"/>
  <c r="BM48" i="10" s="1"/>
  <c r="BL39" i="10"/>
  <c r="BK39" i="10"/>
  <c r="BJ39" i="10"/>
  <c r="BI39" i="10"/>
  <c r="BH39" i="10"/>
  <c r="BG39" i="10"/>
  <c r="BM37" i="10"/>
  <c r="BM36" i="10"/>
  <c r="I36" i="11" s="1"/>
  <c r="BM35" i="10"/>
  <c r="I35" i="11" s="1"/>
  <c r="BM34" i="10"/>
  <c r="I34" i="11" s="1"/>
  <c r="BM33" i="10"/>
  <c r="I33" i="11" s="1"/>
  <c r="BM32" i="10"/>
  <c r="I32" i="11" s="1"/>
  <c r="BM31" i="10"/>
  <c r="I31" i="11" s="1"/>
  <c r="BM30" i="10"/>
  <c r="I30" i="11" s="1"/>
  <c r="BM29" i="10"/>
  <c r="I29" i="11" s="1"/>
  <c r="BL27" i="10"/>
  <c r="BK27" i="10"/>
  <c r="BJ27" i="10"/>
  <c r="BI27" i="10"/>
  <c r="BH27" i="10"/>
  <c r="BG27" i="10"/>
  <c r="BF27" i="10"/>
  <c r="BM26" i="10"/>
  <c r="I26" i="11" s="1"/>
  <c r="BM25" i="10"/>
  <c r="I25" i="11" s="1"/>
  <c r="BM24" i="10"/>
  <c r="I24" i="11" s="1"/>
  <c r="BM23" i="10"/>
  <c r="I23" i="11" s="1"/>
  <c r="BM22" i="10"/>
  <c r="BM21" i="10"/>
  <c r="I21" i="11" s="1"/>
  <c r="BM20" i="10"/>
  <c r="I20" i="11" s="1"/>
  <c r="BM19" i="10"/>
  <c r="BL17" i="10"/>
  <c r="BK17" i="10"/>
  <c r="BJ17" i="10"/>
  <c r="BI17" i="10"/>
  <c r="BH17" i="10"/>
  <c r="BG17" i="10"/>
  <c r="BF17" i="10"/>
  <c r="BM16" i="10"/>
  <c r="I16" i="11" s="1"/>
  <c r="BM15" i="10"/>
  <c r="I15" i="11" s="1"/>
  <c r="BM14" i="10"/>
  <c r="I14" i="11" s="1"/>
  <c r="BM13" i="10"/>
  <c r="I13" i="11" s="1"/>
  <c r="BM12" i="10"/>
  <c r="I12" i="11" s="1"/>
  <c r="BM11" i="10"/>
  <c r="I11" i="11" s="1"/>
  <c r="BM10" i="10"/>
  <c r="I10" i="11" s="1"/>
  <c r="BM9" i="10"/>
  <c r="I9" i="11" s="1"/>
  <c r="BM8" i="10"/>
  <c r="I8" i="11" s="1"/>
  <c r="BM7" i="10"/>
  <c r="I7" i="11" s="1"/>
  <c r="BM6" i="10"/>
  <c r="I6" i="11" s="1"/>
  <c r="BM5" i="10"/>
  <c r="I5" i="11" s="1"/>
  <c r="BD48" i="10"/>
  <c r="BC48" i="10"/>
  <c r="BB48" i="10"/>
  <c r="BA48" i="10"/>
  <c r="AZ48" i="10"/>
  <c r="AY48" i="10"/>
  <c r="AX48" i="10"/>
  <c r="BE46" i="10"/>
  <c r="BE45" i="10"/>
  <c r="H45" i="11" s="1"/>
  <c r="BE44" i="10"/>
  <c r="H44" i="11" s="1"/>
  <c r="BE43" i="10"/>
  <c r="H43" i="11" s="1"/>
  <c r="BE42" i="10"/>
  <c r="H42" i="11" s="1"/>
  <c r="BE41" i="10"/>
  <c r="BD39" i="10"/>
  <c r="BC39" i="10"/>
  <c r="BB39" i="10"/>
  <c r="BA39" i="10"/>
  <c r="AY39" i="10"/>
  <c r="AX39" i="10"/>
  <c r="BE37" i="10"/>
  <c r="H37" i="11" s="1"/>
  <c r="BE36" i="10"/>
  <c r="BE35" i="10"/>
  <c r="H35" i="11" s="1"/>
  <c r="BE34" i="10"/>
  <c r="H34" i="11" s="1"/>
  <c r="BE33" i="10"/>
  <c r="H33" i="11" s="1"/>
  <c r="BE32" i="10"/>
  <c r="H32" i="11" s="1"/>
  <c r="BE31" i="10"/>
  <c r="H31" i="11" s="1"/>
  <c r="BE30" i="10"/>
  <c r="H30" i="11" s="1"/>
  <c r="BE29" i="10"/>
  <c r="H29" i="11" s="1"/>
  <c r="BD27" i="10"/>
  <c r="BC27" i="10"/>
  <c r="BB27" i="10"/>
  <c r="BA27" i="10"/>
  <c r="AZ27" i="10"/>
  <c r="AY27" i="10"/>
  <c r="AX27" i="10"/>
  <c r="BE26" i="10"/>
  <c r="BE25" i="10"/>
  <c r="H25" i="11" s="1"/>
  <c r="BE24" i="10"/>
  <c r="H24" i="11" s="1"/>
  <c r="BE23" i="10"/>
  <c r="H23" i="11" s="1"/>
  <c r="BE22" i="10"/>
  <c r="H22" i="11" s="1"/>
  <c r="BE21" i="10"/>
  <c r="H21" i="11" s="1"/>
  <c r="BE20" i="10"/>
  <c r="H20" i="11" s="1"/>
  <c r="BE19" i="10"/>
  <c r="H19" i="11" s="1"/>
  <c r="BD17" i="10"/>
  <c r="BD49" i="10" s="1"/>
  <c r="BC17" i="10"/>
  <c r="BB17" i="10"/>
  <c r="BA17" i="10"/>
  <c r="AZ17" i="10"/>
  <c r="AZ49" i="10" s="1"/>
  <c r="AY17" i="10"/>
  <c r="AX17" i="10"/>
  <c r="BE16" i="10"/>
  <c r="H16" i="11" s="1"/>
  <c r="BE15" i="10"/>
  <c r="H15" i="11" s="1"/>
  <c r="BE14" i="10"/>
  <c r="H14" i="11" s="1"/>
  <c r="BE13" i="10"/>
  <c r="H13" i="11" s="1"/>
  <c r="BE12" i="10"/>
  <c r="H12" i="11" s="1"/>
  <c r="BE11" i="10"/>
  <c r="H11" i="11" s="1"/>
  <c r="BE10" i="10"/>
  <c r="H10" i="11" s="1"/>
  <c r="BE9" i="10"/>
  <c r="H9" i="11" s="1"/>
  <c r="BE8" i="10"/>
  <c r="H8" i="11" s="1"/>
  <c r="BE7" i="10"/>
  <c r="H7" i="11" s="1"/>
  <c r="BE6" i="10"/>
  <c r="H6" i="11" s="1"/>
  <c r="BE5" i="10"/>
  <c r="H5" i="11" s="1"/>
  <c r="AV48" i="10"/>
  <c r="AU48" i="10"/>
  <c r="AT48" i="10"/>
  <c r="AS48" i="10"/>
  <c r="AR48" i="10"/>
  <c r="AQ48" i="10"/>
  <c r="AP48" i="10"/>
  <c r="AW46" i="10"/>
  <c r="G46" i="11" s="1"/>
  <c r="AW45" i="10"/>
  <c r="AW44" i="10"/>
  <c r="G44" i="11" s="1"/>
  <c r="AW43" i="10"/>
  <c r="G43" i="11" s="1"/>
  <c r="AW42" i="10"/>
  <c r="G42" i="11" s="1"/>
  <c r="AW41" i="10"/>
  <c r="AV39" i="10"/>
  <c r="AU39" i="10"/>
  <c r="AT39" i="10"/>
  <c r="AS39" i="10"/>
  <c r="AR39" i="10"/>
  <c r="AQ39" i="10"/>
  <c r="AP39" i="10"/>
  <c r="AW37" i="10"/>
  <c r="G37" i="11" s="1"/>
  <c r="AW36" i="10"/>
  <c r="AW35" i="10"/>
  <c r="G35" i="11" s="1"/>
  <c r="AW34" i="10"/>
  <c r="AW33" i="10"/>
  <c r="G33" i="11" s="1"/>
  <c r="AW32" i="10"/>
  <c r="G32" i="11" s="1"/>
  <c r="AW31" i="10"/>
  <c r="G31" i="11" s="1"/>
  <c r="AW30" i="10"/>
  <c r="G30" i="11" s="1"/>
  <c r="AW29" i="10"/>
  <c r="G29" i="11" s="1"/>
  <c r="AV27" i="10"/>
  <c r="AU27" i="10"/>
  <c r="AT27" i="10"/>
  <c r="AS27" i="10"/>
  <c r="AR27" i="10"/>
  <c r="AQ27" i="10"/>
  <c r="AP27" i="10"/>
  <c r="AW26" i="10"/>
  <c r="AW25" i="10"/>
  <c r="G25" i="11" s="1"/>
  <c r="AW24" i="10"/>
  <c r="G24" i="11" s="1"/>
  <c r="AW23" i="10"/>
  <c r="G23" i="11" s="1"/>
  <c r="AW22" i="10"/>
  <c r="G22" i="11" s="1"/>
  <c r="AW21" i="10"/>
  <c r="G21" i="11" s="1"/>
  <c r="AW20" i="10"/>
  <c r="G20" i="11" s="1"/>
  <c r="AW19" i="10"/>
  <c r="G19" i="11" s="1"/>
  <c r="AV17" i="10"/>
  <c r="AU17" i="10"/>
  <c r="AT17" i="10"/>
  <c r="AS17" i="10"/>
  <c r="AR17" i="10"/>
  <c r="AQ17" i="10"/>
  <c r="AP17" i="10"/>
  <c r="AW16" i="10"/>
  <c r="G16" i="11" s="1"/>
  <c r="AW15" i="10"/>
  <c r="G15" i="11" s="1"/>
  <c r="AW14" i="10"/>
  <c r="G14" i="11" s="1"/>
  <c r="AW13" i="10"/>
  <c r="G13" i="11" s="1"/>
  <c r="AW12" i="10"/>
  <c r="G12" i="11" s="1"/>
  <c r="AW11" i="10"/>
  <c r="G11" i="11" s="1"/>
  <c r="AW10" i="10"/>
  <c r="G10" i="11" s="1"/>
  <c r="AW9" i="10"/>
  <c r="G9" i="11" s="1"/>
  <c r="AW8" i="10"/>
  <c r="G8" i="11" s="1"/>
  <c r="AW7" i="10"/>
  <c r="G7" i="11" s="1"/>
  <c r="AW6" i="10"/>
  <c r="G6" i="11" s="1"/>
  <c r="AW5" i="10"/>
  <c r="G5" i="11" s="1"/>
  <c r="BE48" i="10" l="1"/>
  <c r="J44" i="11"/>
  <c r="K46" i="11"/>
  <c r="L42" i="11"/>
  <c r="J43" i="11"/>
  <c r="K45" i="11"/>
  <c r="M46" i="11"/>
  <c r="AW48" i="10"/>
  <c r="J42" i="11"/>
  <c r="M45" i="11"/>
  <c r="CQ49" i="10"/>
  <c r="N38" i="11"/>
  <c r="O38" i="11" s="1"/>
  <c r="K43" i="11"/>
  <c r="M44" i="11"/>
  <c r="CA49" i="10"/>
  <c r="CJ49" i="10"/>
  <c r="CK39" i="10"/>
  <c r="CK48" i="10"/>
  <c r="L49" i="13" s="1"/>
  <c r="CR49" i="10"/>
  <c r="CS48" i="10"/>
  <c r="M49" i="13" s="1"/>
  <c r="G41" i="11"/>
  <c r="K42" i="11"/>
  <c r="L46" i="11"/>
  <c r="M43" i="11"/>
  <c r="CC39" i="10"/>
  <c r="CK27" i="10"/>
  <c r="H41" i="11"/>
  <c r="L45" i="11"/>
  <c r="M42" i="11"/>
  <c r="BL49" i="10"/>
  <c r="I27" i="11"/>
  <c r="BU48" i="10"/>
  <c r="J49" i="13" s="1"/>
  <c r="CP49" i="10"/>
  <c r="I41" i="11"/>
  <c r="J46" i="11"/>
  <c r="K41" i="11"/>
  <c r="L44" i="11"/>
  <c r="CF49" i="10"/>
  <c r="CG49" i="10"/>
  <c r="L29" i="11"/>
  <c r="CH49" i="10"/>
  <c r="CE49" i="10"/>
  <c r="BY49" i="10"/>
  <c r="K29" i="11"/>
  <c r="K39" i="11"/>
  <c r="BZ49" i="10"/>
  <c r="BS49" i="10"/>
  <c r="BQ49" i="10"/>
  <c r="BA49" i="10"/>
  <c r="BC49" i="10"/>
  <c r="AW39" i="10"/>
  <c r="J39" i="11"/>
  <c r="BO49" i="10"/>
  <c r="I39" i="11"/>
  <c r="BM39" i="10"/>
  <c r="BH49" i="10"/>
  <c r="BK49" i="10"/>
  <c r="BJ49" i="10"/>
  <c r="BI49" i="10"/>
  <c r="BM17" i="10"/>
  <c r="BG49" i="10"/>
  <c r="G34" i="11"/>
  <c r="H39" i="11"/>
  <c r="BB49" i="10"/>
  <c r="G39" i="11"/>
  <c r="CO49" i="10"/>
  <c r="CD49" i="10"/>
  <c r="CC48" i="10"/>
  <c r="BX49" i="10"/>
  <c r="BV49" i="10"/>
  <c r="BR49" i="10"/>
  <c r="BP49" i="10"/>
  <c r="BN49" i="10"/>
  <c r="BF49" i="10"/>
  <c r="BE39" i="10"/>
  <c r="AY49" i="10"/>
  <c r="AX49" i="10"/>
  <c r="BM27" i="10"/>
  <c r="BU17" i="10"/>
  <c r="CS27" i="10"/>
  <c r="BU39" i="10"/>
  <c r="BE27" i="10"/>
  <c r="CS39" i="10"/>
  <c r="BU27" i="10"/>
  <c r="BE17" i="10"/>
  <c r="CK17" i="10"/>
  <c r="CC17" i="10"/>
  <c r="CC27" i="10"/>
  <c r="CS17" i="10"/>
  <c r="AR49" i="10"/>
  <c r="AV49" i="10"/>
  <c r="AU49" i="10"/>
  <c r="AT49" i="10"/>
  <c r="AS49" i="10"/>
  <c r="AW27" i="10"/>
  <c r="AQ49" i="10"/>
  <c r="AP49" i="10"/>
  <c r="AW17" i="10"/>
  <c r="A37" i="11"/>
  <c r="CK49" i="10" l="1"/>
  <c r="CK50" i="10" s="1"/>
  <c r="BM49" i="10"/>
  <c r="BM50" i="10" s="1"/>
  <c r="CS49" i="10"/>
  <c r="CS50" i="10" s="1"/>
  <c r="CC49" i="10"/>
  <c r="CC50" i="10" s="1"/>
  <c r="BU49" i="10"/>
  <c r="BU50" i="10" s="1"/>
  <c r="BE49" i="10"/>
  <c r="BE50" i="10" s="1"/>
  <c r="AW49" i="10"/>
  <c r="AW50" i="10" s="1"/>
  <c r="F47" i="11"/>
  <c r="Y47" i="10"/>
  <c r="E47" i="11"/>
  <c r="AG6" i="10"/>
  <c r="E6" i="11" s="1"/>
  <c r="AG7" i="10"/>
  <c r="E7" i="11" s="1"/>
  <c r="AG8" i="10"/>
  <c r="E8" i="11" s="1"/>
  <c r="AG9" i="10"/>
  <c r="E9" i="11" s="1"/>
  <c r="AG10" i="10"/>
  <c r="E10" i="11" s="1"/>
  <c r="AG11" i="10"/>
  <c r="E11" i="11" s="1"/>
  <c r="AG12" i="10"/>
  <c r="E12" i="11" s="1"/>
  <c r="AG13" i="10"/>
  <c r="E13" i="11" s="1"/>
  <c r="AG14" i="10"/>
  <c r="E14" i="11" s="1"/>
  <c r="AG15" i="10"/>
  <c r="E15" i="11" s="1"/>
  <c r="AG16" i="10"/>
  <c r="E16" i="11" s="1"/>
  <c r="C47" i="11"/>
  <c r="G27" i="10"/>
  <c r="D47" i="11" l="1"/>
  <c r="AN48" i="10"/>
  <c r="AM48" i="10"/>
  <c r="AL48" i="10"/>
  <c r="AK48" i="10"/>
  <c r="AJ48" i="10"/>
  <c r="AI48" i="10"/>
  <c r="AH48" i="10"/>
  <c r="AO46" i="10"/>
  <c r="AO45" i="10"/>
  <c r="AO44" i="10"/>
  <c r="AO43" i="10"/>
  <c r="AO42" i="10"/>
  <c r="AO41" i="10"/>
  <c r="AN39" i="10"/>
  <c r="AM39" i="10"/>
  <c r="AL39" i="10"/>
  <c r="AK39" i="10"/>
  <c r="AJ39" i="10"/>
  <c r="AI39" i="10"/>
  <c r="AH39" i="10"/>
  <c r="AO37" i="10"/>
  <c r="F37" i="11" s="1"/>
  <c r="AO36" i="10"/>
  <c r="F36" i="11" s="1"/>
  <c r="AO35" i="10"/>
  <c r="F35" i="11" s="1"/>
  <c r="AO34" i="10"/>
  <c r="F34" i="11" s="1"/>
  <c r="AO33" i="10"/>
  <c r="F33" i="11" s="1"/>
  <c r="AO32" i="10"/>
  <c r="F32" i="11" s="1"/>
  <c r="AO31" i="10"/>
  <c r="F31" i="11" s="1"/>
  <c r="AO30" i="10"/>
  <c r="F30" i="11" s="1"/>
  <c r="AO29" i="10"/>
  <c r="F29" i="11" s="1"/>
  <c r="AN27" i="10"/>
  <c r="AM27" i="10"/>
  <c r="AL27" i="10"/>
  <c r="AK27" i="10"/>
  <c r="AJ27" i="10"/>
  <c r="AI27" i="10"/>
  <c r="AH27" i="10"/>
  <c r="AO26" i="10"/>
  <c r="F26" i="11" s="1"/>
  <c r="AO25" i="10"/>
  <c r="AO24" i="10"/>
  <c r="F24" i="11" s="1"/>
  <c r="AO23" i="10"/>
  <c r="F23" i="11" s="1"/>
  <c r="AO22" i="10"/>
  <c r="F22" i="11" s="1"/>
  <c r="AO21" i="10"/>
  <c r="F21" i="11" s="1"/>
  <c r="AO20" i="10"/>
  <c r="F20" i="11" s="1"/>
  <c r="AO19" i="10"/>
  <c r="F19" i="11" s="1"/>
  <c r="AN17" i="10"/>
  <c r="AM17" i="10"/>
  <c r="AL17" i="10"/>
  <c r="AK17" i="10"/>
  <c r="AJ17" i="10"/>
  <c r="AI17" i="10"/>
  <c r="AH17" i="10"/>
  <c r="AO16" i="10"/>
  <c r="F16" i="11" s="1"/>
  <c r="AO15" i="10"/>
  <c r="F15" i="11" s="1"/>
  <c r="AO14" i="10"/>
  <c r="F14" i="11" s="1"/>
  <c r="AO13" i="10"/>
  <c r="F13" i="11" s="1"/>
  <c r="AO12" i="10"/>
  <c r="F12" i="11" s="1"/>
  <c r="AO11" i="10"/>
  <c r="F11" i="11" s="1"/>
  <c r="AO10" i="10"/>
  <c r="F10" i="11" s="1"/>
  <c r="AO9" i="10"/>
  <c r="F9" i="11" s="1"/>
  <c r="AO8" i="10"/>
  <c r="F8" i="11" s="1"/>
  <c r="AO7" i="10"/>
  <c r="F7" i="11" s="1"/>
  <c r="AO6" i="10"/>
  <c r="F6" i="11" s="1"/>
  <c r="AO5" i="10"/>
  <c r="F5" i="11" s="1"/>
  <c r="AF48" i="10"/>
  <c r="AE48" i="10"/>
  <c r="AD48" i="10"/>
  <c r="AC48" i="10"/>
  <c r="AB48" i="10"/>
  <c r="AA48" i="10"/>
  <c r="Z48" i="10"/>
  <c r="AG46" i="10"/>
  <c r="AG45" i="10"/>
  <c r="AG44" i="10"/>
  <c r="AG43" i="10"/>
  <c r="AG42" i="10"/>
  <c r="AG41" i="10"/>
  <c r="E41" i="13" s="1"/>
  <c r="S41" i="13" s="1"/>
  <c r="AF39" i="10"/>
  <c r="AE39" i="10"/>
  <c r="AD39" i="10"/>
  <c r="AC39" i="10"/>
  <c r="AB39" i="10"/>
  <c r="AA39" i="10"/>
  <c r="Z39" i="10"/>
  <c r="AG37" i="10"/>
  <c r="E37" i="11" s="1"/>
  <c r="AG36" i="10"/>
  <c r="E36" i="11" s="1"/>
  <c r="AG35" i="10"/>
  <c r="E35" i="11" s="1"/>
  <c r="AG34" i="10"/>
  <c r="E34" i="11" s="1"/>
  <c r="AG33" i="10"/>
  <c r="E33" i="11" s="1"/>
  <c r="AG32" i="10"/>
  <c r="E32" i="11" s="1"/>
  <c r="AG31" i="10"/>
  <c r="E31" i="11" s="1"/>
  <c r="AG30" i="10"/>
  <c r="E30" i="11" s="1"/>
  <c r="AG29" i="10"/>
  <c r="E29" i="11" s="1"/>
  <c r="AF27" i="10"/>
  <c r="AE27" i="10"/>
  <c r="AD27" i="10"/>
  <c r="AC27" i="10"/>
  <c r="AB27" i="10"/>
  <c r="AA27" i="10"/>
  <c r="Z27" i="10"/>
  <c r="AG26" i="10"/>
  <c r="E26" i="11" s="1"/>
  <c r="AG25" i="10"/>
  <c r="E25" i="11" s="1"/>
  <c r="AG24" i="10"/>
  <c r="E24" i="11" s="1"/>
  <c r="AG23" i="10"/>
  <c r="E23" i="11" s="1"/>
  <c r="AG22" i="10"/>
  <c r="E22" i="11" s="1"/>
  <c r="AG21" i="10"/>
  <c r="E21" i="11" s="1"/>
  <c r="AG20" i="10"/>
  <c r="E20" i="11" s="1"/>
  <c r="AG19" i="10"/>
  <c r="E19" i="11" s="1"/>
  <c r="AF17" i="10"/>
  <c r="AE17" i="10"/>
  <c r="AD17" i="10"/>
  <c r="AC17" i="10"/>
  <c r="AB17" i="10"/>
  <c r="AA17" i="10"/>
  <c r="Z17" i="10"/>
  <c r="AG5" i="10"/>
  <c r="E5" i="11" s="1"/>
  <c r="AN49" i="10" l="1"/>
  <c r="F42" i="11"/>
  <c r="F42" i="13"/>
  <c r="E46" i="11"/>
  <c r="E46" i="13"/>
  <c r="E43" i="11"/>
  <c r="E43" i="13"/>
  <c r="F44" i="11"/>
  <c r="F44" i="13"/>
  <c r="AE49" i="10"/>
  <c r="E42" i="11"/>
  <c r="E42" i="13"/>
  <c r="E44" i="11"/>
  <c r="E44" i="13"/>
  <c r="F45" i="11"/>
  <c r="F45" i="13"/>
  <c r="F43" i="11"/>
  <c r="F43" i="13"/>
  <c r="E45" i="11"/>
  <c r="E45" i="13"/>
  <c r="F46" i="11"/>
  <c r="F46" i="13"/>
  <c r="F39" i="11"/>
  <c r="E39" i="11"/>
  <c r="AF49" i="10"/>
  <c r="AG48" i="10"/>
  <c r="E48" i="13" s="1"/>
  <c r="E49" i="13" s="1"/>
  <c r="E41" i="11"/>
  <c r="AO48" i="10"/>
  <c r="F48" i="13" s="1"/>
  <c r="F49" i="13" s="1"/>
  <c r="F41" i="11"/>
  <c r="AC49" i="10"/>
  <c r="AO27" i="10"/>
  <c r="F25" i="11"/>
  <c r="AM49" i="10"/>
  <c r="AA49" i="10"/>
  <c r="AB49" i="10"/>
  <c r="AG39" i="10"/>
  <c r="Z49" i="10"/>
  <c r="AG27" i="10"/>
  <c r="AD49" i="10"/>
  <c r="AK49" i="10"/>
  <c r="AO39" i="10"/>
  <c r="AL49" i="10"/>
  <c r="AJ49" i="10"/>
  <c r="AI49" i="10"/>
  <c r="AH49" i="10"/>
  <c r="AO17" i="10"/>
  <c r="AG17" i="10"/>
  <c r="F48" i="11" l="1"/>
  <c r="E48" i="11"/>
  <c r="AG49" i="10"/>
  <c r="AG50" i="10" s="1"/>
  <c r="AO49" i="10"/>
  <c r="AO50" i="10" s="1"/>
  <c r="H13" i="7"/>
  <c r="H12" i="7"/>
  <c r="H11" i="7"/>
  <c r="H4" i="7"/>
  <c r="H6" i="7"/>
  <c r="H7" i="7"/>
  <c r="H8" i="7"/>
  <c r="H9" i="7"/>
  <c r="H14" i="7"/>
  <c r="H5" i="7"/>
  <c r="E27" i="11" l="1"/>
  <c r="F27" i="11"/>
  <c r="A47" i="11"/>
  <c r="A46" i="11"/>
  <c r="A45" i="11"/>
  <c r="A44" i="11"/>
  <c r="A43" i="11"/>
  <c r="A42" i="11"/>
  <c r="A41" i="11"/>
  <c r="A25" i="11"/>
  <c r="A16" i="11"/>
  <c r="A15" i="11"/>
  <c r="A14" i="11"/>
  <c r="A13" i="11"/>
  <c r="A12" i="11"/>
  <c r="A11" i="11"/>
  <c r="A10" i="11"/>
  <c r="A9" i="11"/>
  <c r="A8" i="11"/>
  <c r="A7" i="11"/>
  <c r="A6" i="11"/>
  <c r="F17" i="11"/>
  <c r="A5" i="11"/>
  <c r="O45" i="8"/>
  <c r="O41" i="8"/>
  <c r="DA6" i="9"/>
  <c r="DA7" i="9"/>
  <c r="DA8" i="9"/>
  <c r="DA9" i="9"/>
  <c r="DA10" i="9"/>
  <c r="DA11" i="9"/>
  <c r="DA12" i="9"/>
  <c r="DA13" i="9"/>
  <c r="DA14" i="9"/>
  <c r="DA15" i="9"/>
  <c r="DA16" i="9"/>
  <c r="DA17" i="9"/>
  <c r="DA5" i="9"/>
  <c r="CS5" i="9"/>
  <c r="DI42" i="9"/>
  <c r="O42" i="8" s="1"/>
  <c r="DI43" i="9"/>
  <c r="O43" i="8" s="1"/>
  <c r="DI44" i="9"/>
  <c r="O44" i="8" s="1"/>
  <c r="DI45" i="9"/>
  <c r="DI46" i="9"/>
  <c r="O46" i="8" s="1"/>
  <c r="DI41" i="9"/>
  <c r="I42" i="10"/>
  <c r="B42" i="11" s="1"/>
  <c r="I43" i="10"/>
  <c r="B43" i="11" s="1"/>
  <c r="I44" i="10"/>
  <c r="B44" i="11" s="1"/>
  <c r="I45" i="10"/>
  <c r="B45" i="11" s="1"/>
  <c r="I46" i="10"/>
  <c r="B46" i="11" s="1"/>
  <c r="I47" i="10"/>
  <c r="B47" i="11" s="1"/>
  <c r="I41" i="10"/>
  <c r="B41" i="11" s="1"/>
  <c r="L39" i="11" l="1"/>
  <c r="M48" i="11"/>
  <c r="G27" i="11"/>
  <c r="K27" i="11"/>
  <c r="M39" i="11"/>
  <c r="B48" i="11"/>
  <c r="M27" i="11"/>
  <c r="G17" i="11"/>
  <c r="L27" i="11"/>
  <c r="K48" i="11"/>
  <c r="J27" i="11"/>
  <c r="J48" i="11"/>
  <c r="L48" i="11"/>
  <c r="I48" i="11"/>
  <c r="H27" i="11"/>
  <c r="H48" i="11"/>
  <c r="G48" i="11"/>
  <c r="N47" i="11"/>
  <c r="I17" i="11"/>
  <c r="H17" i="11"/>
  <c r="E17" i="11"/>
  <c r="E49" i="11" s="1"/>
  <c r="F49" i="11"/>
  <c r="J17" i="11"/>
  <c r="K17" i="11"/>
  <c r="L17" i="11"/>
  <c r="M17" i="11"/>
  <c r="L47" i="8"/>
  <c r="G49" i="11" l="1"/>
  <c r="M49" i="11"/>
  <c r="H49" i="11"/>
  <c r="I49" i="11"/>
  <c r="L49" i="11"/>
  <c r="K49" i="11"/>
  <c r="J49" i="11"/>
  <c r="N6" i="8"/>
  <c r="Z10" i="8" s="1"/>
  <c r="N7" i="8"/>
  <c r="Z11" i="8" s="1"/>
  <c r="N8" i="8"/>
  <c r="Z12" i="8" s="1"/>
  <c r="N9" i="8"/>
  <c r="Z13" i="8" s="1"/>
  <c r="N10" i="8"/>
  <c r="Z14" i="8" s="1"/>
  <c r="N11" i="8"/>
  <c r="Z15" i="8" s="1"/>
  <c r="N12" i="8"/>
  <c r="Z16" i="8" s="1"/>
  <c r="N13" i="8"/>
  <c r="Z17" i="8" s="1"/>
  <c r="N14" i="8"/>
  <c r="Z18" i="8" s="1"/>
  <c r="N15" i="8"/>
  <c r="Z19" i="8" s="1"/>
  <c r="N16" i="8"/>
  <c r="Z20" i="8" s="1"/>
  <c r="N17" i="8"/>
  <c r="L8" i="8"/>
  <c r="X12" i="8" s="1"/>
  <c r="Y5" i="10"/>
  <c r="D5" i="11" s="1"/>
  <c r="Y6" i="10"/>
  <c r="Y7" i="10"/>
  <c r="Y8" i="10"/>
  <c r="Y9" i="10"/>
  <c r="Y10" i="10"/>
  <c r="Y11" i="10"/>
  <c r="Y12" i="10"/>
  <c r="Y13" i="10"/>
  <c r="Y14" i="10"/>
  <c r="Y15" i="10"/>
  <c r="D15" i="11" s="1"/>
  <c r="Y16" i="10"/>
  <c r="D16" i="11" s="1"/>
  <c r="Y19" i="10"/>
  <c r="D19" i="11" s="1"/>
  <c r="Y20" i="10"/>
  <c r="D20" i="11" s="1"/>
  <c r="Y21" i="10"/>
  <c r="D21" i="11" s="1"/>
  <c r="Y22" i="10"/>
  <c r="D22" i="11" s="1"/>
  <c r="Y23" i="10"/>
  <c r="D23" i="11" s="1"/>
  <c r="Y24" i="10"/>
  <c r="D24" i="11" s="1"/>
  <c r="Y25" i="10"/>
  <c r="D25" i="11" s="1"/>
  <c r="Y29" i="10"/>
  <c r="D29" i="11" s="1"/>
  <c r="Y30" i="10"/>
  <c r="D30" i="11" s="1"/>
  <c r="Y31" i="10"/>
  <c r="D31" i="11" s="1"/>
  <c r="Y32" i="10"/>
  <c r="D32" i="11" s="1"/>
  <c r="Y33" i="10"/>
  <c r="D33" i="11" s="1"/>
  <c r="Y34" i="10"/>
  <c r="D34" i="11" s="1"/>
  <c r="Y35" i="10"/>
  <c r="D35" i="11" s="1"/>
  <c r="Y36" i="10"/>
  <c r="D36" i="11" s="1"/>
  <c r="Y37" i="10"/>
  <c r="D37" i="11" s="1"/>
  <c r="Y41" i="10"/>
  <c r="Y42" i="10"/>
  <c r="D42" i="11" s="1"/>
  <c r="Y43" i="10"/>
  <c r="D43" i="11" s="1"/>
  <c r="Y44" i="10"/>
  <c r="D44" i="11" s="1"/>
  <c r="Y45" i="10"/>
  <c r="D45" i="11" s="1"/>
  <c r="Y46" i="10"/>
  <c r="D46" i="11" s="1"/>
  <c r="Q5" i="10"/>
  <c r="C5" i="11" s="1"/>
  <c r="Q6" i="10"/>
  <c r="C6" i="11" s="1"/>
  <c r="Q7" i="10"/>
  <c r="C7" i="11" s="1"/>
  <c r="Q8" i="10"/>
  <c r="C8" i="11" s="1"/>
  <c r="Q9" i="10"/>
  <c r="C9" i="11" s="1"/>
  <c r="Q10" i="10"/>
  <c r="C10" i="11" s="1"/>
  <c r="Q11" i="10"/>
  <c r="C11" i="11" s="1"/>
  <c r="Q12" i="10"/>
  <c r="Q13" i="10"/>
  <c r="C13" i="11" s="1"/>
  <c r="Q14" i="10"/>
  <c r="C14" i="11" s="1"/>
  <c r="Q15" i="10"/>
  <c r="C15" i="11" s="1"/>
  <c r="Q16" i="10"/>
  <c r="C16" i="11" s="1"/>
  <c r="Q19" i="10"/>
  <c r="C19" i="11" s="1"/>
  <c r="Q20" i="10"/>
  <c r="C20" i="11" s="1"/>
  <c r="Q21" i="10"/>
  <c r="C21" i="11" s="1"/>
  <c r="Q22" i="10"/>
  <c r="C22" i="11" s="1"/>
  <c r="Q23" i="10"/>
  <c r="C23" i="11" s="1"/>
  <c r="Q24" i="10"/>
  <c r="C24" i="11" s="1"/>
  <c r="Q25" i="10"/>
  <c r="C25" i="11" s="1"/>
  <c r="Q29" i="10"/>
  <c r="C29" i="11" s="1"/>
  <c r="Q30" i="10"/>
  <c r="C30" i="11" s="1"/>
  <c r="Q31" i="10"/>
  <c r="C31" i="11" s="1"/>
  <c r="Q32" i="10"/>
  <c r="C32" i="11" s="1"/>
  <c r="Q33" i="10"/>
  <c r="C33" i="11" s="1"/>
  <c r="Q34" i="10"/>
  <c r="C34" i="11" s="1"/>
  <c r="Q35" i="10"/>
  <c r="C35" i="11" s="1"/>
  <c r="Q36" i="10"/>
  <c r="C36" i="11" s="1"/>
  <c r="Q37" i="10"/>
  <c r="C37" i="11" s="1"/>
  <c r="Q41" i="10"/>
  <c r="C41" i="11" s="1"/>
  <c r="Q42" i="10"/>
  <c r="Q43" i="10"/>
  <c r="Q44" i="10"/>
  <c r="Q45" i="10"/>
  <c r="Q46" i="10"/>
  <c r="B17" i="10"/>
  <c r="C17" i="10"/>
  <c r="D17" i="10"/>
  <c r="E17" i="10"/>
  <c r="F17" i="10"/>
  <c r="G17" i="10"/>
  <c r="H17" i="10"/>
  <c r="I19" i="10"/>
  <c r="I20" i="10"/>
  <c r="B20" i="11" s="1"/>
  <c r="I21" i="10"/>
  <c r="B21" i="11" s="1"/>
  <c r="I22" i="10"/>
  <c r="B22" i="11" s="1"/>
  <c r="I23" i="10"/>
  <c r="B23" i="11" s="1"/>
  <c r="I24" i="10"/>
  <c r="B24" i="11" s="1"/>
  <c r="I25" i="10"/>
  <c r="B25" i="11" s="1"/>
  <c r="I29" i="10"/>
  <c r="B29" i="11" s="1"/>
  <c r="I30" i="10"/>
  <c r="B30" i="11" s="1"/>
  <c r="I31" i="10"/>
  <c r="B31" i="11" s="1"/>
  <c r="I32" i="10"/>
  <c r="B32" i="11" s="1"/>
  <c r="I33" i="10"/>
  <c r="B33" i="11" s="1"/>
  <c r="I34" i="10"/>
  <c r="B34" i="11" s="1"/>
  <c r="I35" i="10"/>
  <c r="B35" i="11" s="1"/>
  <c r="I36" i="10"/>
  <c r="B36" i="11" s="1"/>
  <c r="I37" i="10"/>
  <c r="B37" i="11" s="1"/>
  <c r="I48" i="10"/>
  <c r="X17" i="10"/>
  <c r="X27" i="10"/>
  <c r="X39" i="10"/>
  <c r="X48" i="10"/>
  <c r="W17" i="10"/>
  <c r="W27" i="10"/>
  <c r="W39" i="10"/>
  <c r="W49" i="10" s="1"/>
  <c r="W48" i="10"/>
  <c r="V17" i="10"/>
  <c r="V27" i="10"/>
  <c r="V39" i="10"/>
  <c r="V48" i="10"/>
  <c r="U17" i="10"/>
  <c r="U27" i="10"/>
  <c r="U39" i="10"/>
  <c r="U48" i="10"/>
  <c r="T17" i="10"/>
  <c r="T27" i="10"/>
  <c r="T39" i="10"/>
  <c r="T48" i="10"/>
  <c r="S17" i="10"/>
  <c r="S27" i="10"/>
  <c r="S39" i="10"/>
  <c r="S48" i="10"/>
  <c r="R17" i="10"/>
  <c r="R27" i="10"/>
  <c r="R39" i="10"/>
  <c r="R48" i="10"/>
  <c r="P17" i="10"/>
  <c r="P27" i="10"/>
  <c r="P39" i="10"/>
  <c r="P49" i="10" s="1"/>
  <c r="P48" i="10"/>
  <c r="O17" i="10"/>
  <c r="O27" i="10"/>
  <c r="O39" i="10"/>
  <c r="O48" i="10"/>
  <c r="N17" i="10"/>
  <c r="N27" i="10"/>
  <c r="N39" i="10"/>
  <c r="N49" i="10" s="1"/>
  <c r="N48" i="10"/>
  <c r="M17" i="10"/>
  <c r="M27" i="10"/>
  <c r="M39" i="10"/>
  <c r="M48" i="10"/>
  <c r="L17" i="10"/>
  <c r="L27" i="10"/>
  <c r="L39" i="10"/>
  <c r="L48" i="10"/>
  <c r="K17" i="10"/>
  <c r="K27" i="10"/>
  <c r="K39" i="10"/>
  <c r="K48" i="10"/>
  <c r="J17" i="10"/>
  <c r="J27" i="10"/>
  <c r="J39" i="10"/>
  <c r="J48" i="10"/>
  <c r="H27" i="10"/>
  <c r="H39" i="10"/>
  <c r="H48" i="10"/>
  <c r="G39" i="10"/>
  <c r="G48" i="10"/>
  <c r="F27" i="10"/>
  <c r="F39" i="10"/>
  <c r="F48" i="10"/>
  <c r="E27" i="10"/>
  <c r="E39" i="10"/>
  <c r="E48" i="10"/>
  <c r="D27" i="10"/>
  <c r="D39" i="10"/>
  <c r="D48" i="10"/>
  <c r="C27" i="10"/>
  <c r="C39" i="10"/>
  <c r="C48" i="10"/>
  <c r="B27" i="10"/>
  <c r="B39" i="10"/>
  <c r="B48" i="10"/>
  <c r="Y26" i="10"/>
  <c r="D26" i="11" s="1"/>
  <c r="Q26" i="10"/>
  <c r="C26" i="11" s="1"/>
  <c r="I26" i="10"/>
  <c r="B26" i="11" s="1"/>
  <c r="I16" i="10"/>
  <c r="B16" i="11" s="1"/>
  <c r="I15" i="10"/>
  <c r="B15" i="11" s="1"/>
  <c r="I14" i="10"/>
  <c r="B14" i="11" s="1"/>
  <c r="N14" i="11" s="1"/>
  <c r="O14" i="11" s="1"/>
  <c r="I13" i="10"/>
  <c r="B13" i="11" s="1"/>
  <c r="I12" i="10"/>
  <c r="B12" i="11" s="1"/>
  <c r="N12" i="11" s="1"/>
  <c r="O12" i="11" s="1"/>
  <c r="I11" i="10"/>
  <c r="B11" i="11" s="1"/>
  <c r="I10" i="10"/>
  <c r="B10" i="11" s="1"/>
  <c r="I9" i="10"/>
  <c r="B9" i="11" s="1"/>
  <c r="I8" i="10"/>
  <c r="B8" i="11" s="1"/>
  <c r="I7" i="10"/>
  <c r="B7" i="11" s="1"/>
  <c r="N7" i="11" s="1"/>
  <c r="O7" i="11" s="1"/>
  <c r="I6" i="10"/>
  <c r="B6" i="11" s="1"/>
  <c r="N6" i="11" s="1"/>
  <c r="O6" i="11" s="1"/>
  <c r="I5" i="10"/>
  <c r="B5" i="11" s="1"/>
  <c r="J47" i="8"/>
  <c r="I38" i="8"/>
  <c r="G22" i="8"/>
  <c r="F47" i="8"/>
  <c r="AN48" i="9"/>
  <c r="AI18" i="9"/>
  <c r="AJ18" i="9"/>
  <c r="AK18" i="9"/>
  <c r="AL18" i="9"/>
  <c r="AM18" i="9"/>
  <c r="AN18" i="9"/>
  <c r="AH18" i="9"/>
  <c r="E47" i="8"/>
  <c r="D47" i="8"/>
  <c r="D15" i="8"/>
  <c r="Q42" i="9"/>
  <c r="C42" i="8" s="1"/>
  <c r="C47" i="8"/>
  <c r="I42" i="9"/>
  <c r="B42" i="8" s="1"/>
  <c r="B47" i="8"/>
  <c r="O31" i="8"/>
  <c r="O20" i="8"/>
  <c r="O21" i="8"/>
  <c r="O22" i="8"/>
  <c r="O23" i="8"/>
  <c r="O24" i="8"/>
  <c r="O25" i="8"/>
  <c r="O26" i="8"/>
  <c r="O27" i="8"/>
  <c r="I5" i="9"/>
  <c r="B5" i="8" s="1"/>
  <c r="I6" i="9"/>
  <c r="B6" i="8" s="1"/>
  <c r="I7" i="9"/>
  <c r="B7" i="8" s="1"/>
  <c r="I8" i="9"/>
  <c r="B8" i="8" s="1"/>
  <c r="I9" i="9"/>
  <c r="B9" i="8" s="1"/>
  <c r="I10" i="9"/>
  <c r="B10" i="8" s="1"/>
  <c r="I11" i="9"/>
  <c r="I12" i="9"/>
  <c r="B12" i="8" s="1"/>
  <c r="I13" i="9"/>
  <c r="B13" i="8" s="1"/>
  <c r="I14" i="9"/>
  <c r="B14" i="8" s="1"/>
  <c r="I15" i="9"/>
  <c r="B15" i="8" s="1"/>
  <c r="I16" i="9"/>
  <c r="B16" i="8" s="1"/>
  <c r="I20" i="9"/>
  <c r="B20" i="8" s="1"/>
  <c r="I21" i="9"/>
  <c r="B21" i="8" s="1"/>
  <c r="I22" i="9"/>
  <c r="B22" i="8" s="1"/>
  <c r="I23" i="9"/>
  <c r="B23" i="8" s="1"/>
  <c r="I24" i="9"/>
  <c r="B24" i="8" s="1"/>
  <c r="I25" i="9"/>
  <c r="B25" i="8" s="1"/>
  <c r="I26" i="9"/>
  <c r="I30" i="9"/>
  <c r="I31" i="9"/>
  <c r="B31" i="8" s="1"/>
  <c r="I32" i="9"/>
  <c r="B32" i="8" s="1"/>
  <c r="I33" i="9"/>
  <c r="B33" i="8" s="1"/>
  <c r="I34" i="9"/>
  <c r="B34" i="8" s="1"/>
  <c r="I35" i="9"/>
  <c r="B35" i="8" s="1"/>
  <c r="I36" i="9"/>
  <c r="B36" i="8" s="1"/>
  <c r="I37" i="9"/>
  <c r="B37" i="8" s="1"/>
  <c r="I38" i="9"/>
  <c r="B38" i="8" s="1"/>
  <c r="I41" i="9"/>
  <c r="I43" i="9"/>
  <c r="B43" i="8" s="1"/>
  <c r="I44" i="9"/>
  <c r="B44" i="8" s="1"/>
  <c r="I45" i="9"/>
  <c r="B45" i="8" s="1"/>
  <c r="I46" i="9"/>
  <c r="B46" i="8" s="1"/>
  <c r="H18" i="9"/>
  <c r="H28" i="9"/>
  <c r="H39" i="9"/>
  <c r="H48" i="9"/>
  <c r="G18" i="9"/>
  <c r="G49" i="9" s="1"/>
  <c r="G28" i="9"/>
  <c r="G39" i="9"/>
  <c r="G48" i="9"/>
  <c r="F18" i="9"/>
  <c r="F28" i="9"/>
  <c r="F39" i="9"/>
  <c r="F48" i="9"/>
  <c r="E18" i="9"/>
  <c r="E28" i="9"/>
  <c r="E39" i="9"/>
  <c r="E48" i="9"/>
  <c r="D18" i="9"/>
  <c r="D28" i="9"/>
  <c r="D39" i="9"/>
  <c r="D48" i="9"/>
  <c r="D49" i="9" s="1"/>
  <c r="C18" i="9"/>
  <c r="C28" i="9"/>
  <c r="C39" i="9"/>
  <c r="C48" i="9"/>
  <c r="B18" i="9"/>
  <c r="B28" i="9"/>
  <c r="B39" i="9"/>
  <c r="B48" i="9"/>
  <c r="I27" i="9"/>
  <c r="B27" i="8" s="1"/>
  <c r="I17" i="9"/>
  <c r="B17" i="8" s="1"/>
  <c r="Q5" i="9"/>
  <c r="C5" i="8" s="1"/>
  <c r="Q6" i="9"/>
  <c r="C6" i="8" s="1"/>
  <c r="Q7" i="9"/>
  <c r="C7" i="8" s="1"/>
  <c r="Q8" i="9"/>
  <c r="C8" i="8" s="1"/>
  <c r="Q9" i="9"/>
  <c r="C9" i="8" s="1"/>
  <c r="Q10" i="9"/>
  <c r="C10" i="8" s="1"/>
  <c r="Q11" i="9"/>
  <c r="C11" i="8" s="1"/>
  <c r="Q12" i="9"/>
  <c r="Q13" i="9"/>
  <c r="C13" i="8" s="1"/>
  <c r="Q14" i="9"/>
  <c r="C14" i="8" s="1"/>
  <c r="Q15" i="9"/>
  <c r="C15" i="8" s="1"/>
  <c r="Q16" i="9"/>
  <c r="C16" i="8" s="1"/>
  <c r="Q20" i="9"/>
  <c r="C20" i="8" s="1"/>
  <c r="Q21" i="9"/>
  <c r="C21" i="8" s="1"/>
  <c r="Q22" i="9"/>
  <c r="C22" i="8" s="1"/>
  <c r="Q23" i="9"/>
  <c r="C23" i="8" s="1"/>
  <c r="Q24" i="9"/>
  <c r="C24" i="8" s="1"/>
  <c r="Q25" i="9"/>
  <c r="C25" i="8" s="1"/>
  <c r="Q26" i="9"/>
  <c r="Q30" i="9"/>
  <c r="C30" i="8" s="1"/>
  <c r="Q31" i="9"/>
  <c r="C31" i="8" s="1"/>
  <c r="Q32" i="9"/>
  <c r="C32" i="8" s="1"/>
  <c r="Q33" i="9"/>
  <c r="C33" i="8" s="1"/>
  <c r="Q34" i="9"/>
  <c r="C34" i="8" s="1"/>
  <c r="Q35" i="9"/>
  <c r="C35" i="8" s="1"/>
  <c r="Q36" i="9"/>
  <c r="C36" i="8" s="1"/>
  <c r="Q37" i="9"/>
  <c r="C37" i="8" s="1"/>
  <c r="Q38" i="9"/>
  <c r="C38" i="8" s="1"/>
  <c r="Q41" i="9"/>
  <c r="Q43" i="9"/>
  <c r="C43" i="8" s="1"/>
  <c r="Q44" i="9"/>
  <c r="C44" i="8" s="1"/>
  <c r="Q45" i="9"/>
  <c r="C45" i="8" s="1"/>
  <c r="Q46" i="9"/>
  <c r="C46" i="8" s="1"/>
  <c r="P18" i="9"/>
  <c r="P28" i="9"/>
  <c r="P39" i="9"/>
  <c r="P48" i="9"/>
  <c r="O18" i="9"/>
  <c r="O28" i="9"/>
  <c r="O39" i="9"/>
  <c r="O48" i="9"/>
  <c r="N18" i="9"/>
  <c r="N28" i="9"/>
  <c r="N39" i="9"/>
  <c r="N48" i="9"/>
  <c r="M18" i="9"/>
  <c r="M49" i="9" s="1"/>
  <c r="M28" i="9"/>
  <c r="M39" i="9"/>
  <c r="M48" i="9"/>
  <c r="L18" i="9"/>
  <c r="L28" i="9"/>
  <c r="L39" i="9"/>
  <c r="L48" i="9"/>
  <c r="L49" i="9"/>
  <c r="K18" i="9"/>
  <c r="K28" i="9"/>
  <c r="K39" i="9"/>
  <c r="K48" i="9"/>
  <c r="J18" i="9"/>
  <c r="J28" i="9"/>
  <c r="J39" i="9"/>
  <c r="J48" i="9"/>
  <c r="Q27" i="9"/>
  <c r="C27" i="8" s="1"/>
  <c r="Q17" i="9"/>
  <c r="C17" i="8" s="1"/>
  <c r="DB18" i="9"/>
  <c r="DC18" i="9"/>
  <c r="DD18" i="9"/>
  <c r="DE18" i="9"/>
  <c r="DF18" i="9"/>
  <c r="DG18" i="9"/>
  <c r="DH18" i="9"/>
  <c r="DI20" i="9"/>
  <c r="DI21" i="9"/>
  <c r="DI22" i="9"/>
  <c r="DI23" i="9"/>
  <c r="DI24" i="9"/>
  <c r="DI25" i="9"/>
  <c r="DI26" i="9"/>
  <c r="DI30" i="9"/>
  <c r="O30" i="8" s="1"/>
  <c r="DI31" i="9"/>
  <c r="DI32" i="9"/>
  <c r="DI33" i="9"/>
  <c r="DI34" i="9"/>
  <c r="DI35" i="9"/>
  <c r="DI36" i="9"/>
  <c r="DI37" i="9"/>
  <c r="DI38" i="9"/>
  <c r="CT18" i="9"/>
  <c r="CU18" i="9"/>
  <c r="CV18" i="9"/>
  <c r="CW18" i="9"/>
  <c r="CX18" i="9"/>
  <c r="CY18" i="9"/>
  <c r="CZ18" i="9"/>
  <c r="CZ49" i="9" s="1"/>
  <c r="DA20" i="9"/>
  <c r="N20" i="8" s="1"/>
  <c r="DA21" i="9"/>
  <c r="N21" i="8" s="1"/>
  <c r="DA22" i="9"/>
  <c r="N22" i="8" s="1"/>
  <c r="DA23" i="9"/>
  <c r="DA24" i="9"/>
  <c r="N24" i="8" s="1"/>
  <c r="DA25" i="9"/>
  <c r="N25" i="8" s="1"/>
  <c r="DA26" i="9"/>
  <c r="N26" i="8" s="1"/>
  <c r="DA30" i="9"/>
  <c r="N30" i="8" s="1"/>
  <c r="DA31" i="9"/>
  <c r="N31" i="8" s="1"/>
  <c r="DA32" i="9"/>
  <c r="N32" i="8" s="1"/>
  <c r="DA33" i="9"/>
  <c r="N33" i="8" s="1"/>
  <c r="DA34" i="9"/>
  <c r="N34" i="8" s="1"/>
  <c r="DA35" i="9"/>
  <c r="N35" i="8" s="1"/>
  <c r="DA36" i="9"/>
  <c r="N36" i="8" s="1"/>
  <c r="DA37" i="9"/>
  <c r="N37" i="8" s="1"/>
  <c r="DA38" i="9"/>
  <c r="N38" i="8" s="1"/>
  <c r="DA41" i="9"/>
  <c r="N41" i="8" s="1"/>
  <c r="DA42" i="9"/>
  <c r="N42" i="8" s="1"/>
  <c r="DA43" i="9"/>
  <c r="N43" i="8" s="1"/>
  <c r="DA44" i="9"/>
  <c r="N44" i="8" s="1"/>
  <c r="DA45" i="9"/>
  <c r="N45" i="8" s="1"/>
  <c r="DA46" i="9"/>
  <c r="N46" i="8" s="1"/>
  <c r="M5" i="8"/>
  <c r="CS6" i="9"/>
  <c r="CS7" i="9"/>
  <c r="M7" i="8" s="1"/>
  <c r="Y11" i="8" s="1"/>
  <c r="CS8" i="9"/>
  <c r="M8" i="8" s="1"/>
  <c r="Y12" i="8" s="1"/>
  <c r="CS9" i="9"/>
  <c r="M9" i="8" s="1"/>
  <c r="Y13" i="8" s="1"/>
  <c r="CS10" i="9"/>
  <c r="M10" i="8" s="1"/>
  <c r="Y14" i="8" s="1"/>
  <c r="CS11" i="9"/>
  <c r="Y15" i="8" s="1"/>
  <c r="CS12" i="9"/>
  <c r="M12" i="8" s="1"/>
  <c r="Y16" i="8" s="1"/>
  <c r="CS13" i="9"/>
  <c r="M13" i="8" s="1"/>
  <c r="Y17" i="8" s="1"/>
  <c r="CS14" i="9"/>
  <c r="Y18" i="8" s="1"/>
  <c r="CS15" i="9"/>
  <c r="M15" i="8" s="1"/>
  <c r="Y19" i="8" s="1"/>
  <c r="CS16" i="9"/>
  <c r="M16" i="8" s="1"/>
  <c r="Y20" i="8" s="1"/>
  <c r="CS17" i="9"/>
  <c r="M17" i="8" s="1"/>
  <c r="CS20" i="9"/>
  <c r="M20" i="8" s="1"/>
  <c r="CS21" i="9"/>
  <c r="M21" i="8" s="1"/>
  <c r="CS22" i="9"/>
  <c r="M22" i="8" s="1"/>
  <c r="CS23" i="9"/>
  <c r="M23" i="8" s="1"/>
  <c r="CS24" i="9"/>
  <c r="M24" i="8" s="1"/>
  <c r="CS25" i="9"/>
  <c r="M25" i="8" s="1"/>
  <c r="CS26" i="9"/>
  <c r="M26" i="8" s="1"/>
  <c r="CS30" i="9"/>
  <c r="M30" i="8" s="1"/>
  <c r="CS31" i="9"/>
  <c r="M31" i="8" s="1"/>
  <c r="CS32" i="9"/>
  <c r="M32" i="8" s="1"/>
  <c r="CS33" i="9"/>
  <c r="M33" i="8" s="1"/>
  <c r="CS34" i="9"/>
  <c r="M34" i="8" s="1"/>
  <c r="CS35" i="9"/>
  <c r="M35" i="8" s="1"/>
  <c r="CS36" i="9"/>
  <c r="M36" i="8" s="1"/>
  <c r="CS37" i="9"/>
  <c r="M37" i="8" s="1"/>
  <c r="CS38" i="9"/>
  <c r="M38" i="8" s="1"/>
  <c r="CS41" i="9"/>
  <c r="M41" i="8" s="1"/>
  <c r="CS42" i="9"/>
  <c r="M42" i="8" s="1"/>
  <c r="CS43" i="9"/>
  <c r="M43" i="8" s="1"/>
  <c r="CS44" i="9"/>
  <c r="M44" i="8" s="1"/>
  <c r="CS45" i="9"/>
  <c r="M45" i="8" s="1"/>
  <c r="CS46" i="9"/>
  <c r="M46" i="8" s="1"/>
  <c r="CK5" i="9"/>
  <c r="L5" i="8" s="1"/>
  <c r="CK6" i="9"/>
  <c r="CK7" i="9"/>
  <c r="L7" i="8" s="1"/>
  <c r="X11" i="8" s="1"/>
  <c r="CK8" i="9"/>
  <c r="CK9" i="9"/>
  <c r="L9" i="8" s="1"/>
  <c r="X13" i="8" s="1"/>
  <c r="CK10" i="9"/>
  <c r="L10" i="8" s="1"/>
  <c r="X14" i="8" s="1"/>
  <c r="CK11" i="9"/>
  <c r="L11" i="8" s="1"/>
  <c r="X15" i="8" s="1"/>
  <c r="CK12" i="9"/>
  <c r="L12" i="8" s="1"/>
  <c r="X16" i="8" s="1"/>
  <c r="CK13" i="9"/>
  <c r="L13" i="8" s="1"/>
  <c r="X17" i="8" s="1"/>
  <c r="CK14" i="9"/>
  <c r="L14" i="8" s="1"/>
  <c r="X18" i="8" s="1"/>
  <c r="CK15" i="9"/>
  <c r="L15" i="8" s="1"/>
  <c r="X19" i="8" s="1"/>
  <c r="CK16" i="9"/>
  <c r="L16" i="8" s="1"/>
  <c r="X20" i="8" s="1"/>
  <c r="CK17" i="9"/>
  <c r="L17" i="8" s="1"/>
  <c r="CK20" i="9"/>
  <c r="L20" i="8" s="1"/>
  <c r="CK21" i="9"/>
  <c r="L21" i="8" s="1"/>
  <c r="CK22" i="9"/>
  <c r="L22" i="8" s="1"/>
  <c r="CK23" i="9"/>
  <c r="CK24" i="9"/>
  <c r="L24" i="8" s="1"/>
  <c r="CK25" i="9"/>
  <c r="L25" i="8" s="1"/>
  <c r="CK26" i="9"/>
  <c r="L26" i="8" s="1"/>
  <c r="CK30" i="9"/>
  <c r="L30" i="8" s="1"/>
  <c r="CK31" i="9"/>
  <c r="L31" i="8" s="1"/>
  <c r="CK32" i="9"/>
  <c r="L32" i="8" s="1"/>
  <c r="CK33" i="9"/>
  <c r="L33" i="8" s="1"/>
  <c r="CK34" i="9"/>
  <c r="CK35" i="9"/>
  <c r="L35" i="8" s="1"/>
  <c r="CK36" i="9"/>
  <c r="L36" i="8" s="1"/>
  <c r="CK37" i="9"/>
  <c r="L37" i="8" s="1"/>
  <c r="CK38" i="9"/>
  <c r="L38" i="8" s="1"/>
  <c r="CK41" i="9"/>
  <c r="L41" i="8" s="1"/>
  <c r="CK42" i="9"/>
  <c r="CK43" i="9"/>
  <c r="L43" i="8" s="1"/>
  <c r="CK44" i="9"/>
  <c r="L44" i="8" s="1"/>
  <c r="CK45" i="9"/>
  <c r="L45" i="8" s="1"/>
  <c r="CK46" i="9"/>
  <c r="L46" i="8" s="1"/>
  <c r="CC5" i="9"/>
  <c r="K5" i="8" s="1"/>
  <c r="CC6" i="9"/>
  <c r="K6" i="8" s="1"/>
  <c r="W10" i="8" s="1"/>
  <c r="CC7" i="9"/>
  <c r="K7" i="8" s="1"/>
  <c r="W11" i="8" s="1"/>
  <c r="CC8" i="9"/>
  <c r="K8" i="8" s="1"/>
  <c r="W12" i="8" s="1"/>
  <c r="CC9" i="9"/>
  <c r="K9" i="8" s="1"/>
  <c r="W13" i="8" s="1"/>
  <c r="CC10" i="9"/>
  <c r="K10" i="8" s="1"/>
  <c r="W14" i="8" s="1"/>
  <c r="CC11" i="9"/>
  <c r="K11" i="8" s="1"/>
  <c r="W15" i="8" s="1"/>
  <c r="CC12" i="9"/>
  <c r="K12" i="8" s="1"/>
  <c r="W16" i="8" s="1"/>
  <c r="CC13" i="9"/>
  <c r="K13" i="8" s="1"/>
  <c r="W17" i="8" s="1"/>
  <c r="CC14" i="9"/>
  <c r="K14" i="8" s="1"/>
  <c r="W18" i="8" s="1"/>
  <c r="CC15" i="9"/>
  <c r="K15" i="8" s="1"/>
  <c r="W19" i="8" s="1"/>
  <c r="CC16" i="9"/>
  <c r="K16" i="8" s="1"/>
  <c r="W20" i="8" s="1"/>
  <c r="CC17" i="9"/>
  <c r="K17" i="8" s="1"/>
  <c r="CC20" i="9"/>
  <c r="K20" i="8" s="1"/>
  <c r="CC21" i="9"/>
  <c r="K21" i="8" s="1"/>
  <c r="CC22" i="9"/>
  <c r="K22" i="8" s="1"/>
  <c r="CC23" i="9"/>
  <c r="K23" i="8" s="1"/>
  <c r="CC24" i="9"/>
  <c r="K24" i="8" s="1"/>
  <c r="CC25" i="9"/>
  <c r="K25" i="8" s="1"/>
  <c r="CC26" i="9"/>
  <c r="K26" i="8" s="1"/>
  <c r="CC30" i="9"/>
  <c r="CC31" i="9"/>
  <c r="K31" i="8" s="1"/>
  <c r="CC32" i="9"/>
  <c r="K32" i="8" s="1"/>
  <c r="CC33" i="9"/>
  <c r="K33" i="8" s="1"/>
  <c r="CC34" i="9"/>
  <c r="K34" i="8" s="1"/>
  <c r="CC35" i="9"/>
  <c r="K35" i="8" s="1"/>
  <c r="CC36" i="9"/>
  <c r="K36" i="8" s="1"/>
  <c r="CC37" i="9"/>
  <c r="K37" i="8" s="1"/>
  <c r="CC38" i="9"/>
  <c r="K38" i="8" s="1"/>
  <c r="CC41" i="9"/>
  <c r="K41" i="8" s="1"/>
  <c r="CC42" i="9"/>
  <c r="CC43" i="9"/>
  <c r="CC44" i="9"/>
  <c r="CC45" i="9"/>
  <c r="CC46" i="9"/>
  <c r="BU5" i="9"/>
  <c r="J5" i="8" s="1"/>
  <c r="BU6" i="9"/>
  <c r="J6" i="8" s="1"/>
  <c r="V10" i="8" s="1"/>
  <c r="BU7" i="9"/>
  <c r="J7" i="8" s="1"/>
  <c r="V11" i="8" s="1"/>
  <c r="BU8" i="9"/>
  <c r="J8" i="8" s="1"/>
  <c r="V12" i="8" s="1"/>
  <c r="BU9" i="9"/>
  <c r="J9" i="8" s="1"/>
  <c r="V13" i="8" s="1"/>
  <c r="BU10" i="9"/>
  <c r="J10" i="8" s="1"/>
  <c r="V14" i="8" s="1"/>
  <c r="BU11" i="9"/>
  <c r="J11" i="8" s="1"/>
  <c r="V15" i="8" s="1"/>
  <c r="BU12" i="9"/>
  <c r="BU13" i="9"/>
  <c r="J13" i="8" s="1"/>
  <c r="V17" i="8" s="1"/>
  <c r="BU14" i="9"/>
  <c r="J14" i="8" s="1"/>
  <c r="V18" i="8" s="1"/>
  <c r="BU15" i="9"/>
  <c r="J15" i="8" s="1"/>
  <c r="V19" i="8" s="1"/>
  <c r="BU16" i="9"/>
  <c r="J16" i="8" s="1"/>
  <c r="V20" i="8" s="1"/>
  <c r="BU17" i="9"/>
  <c r="J17" i="8" s="1"/>
  <c r="BU20" i="9"/>
  <c r="J20" i="8" s="1"/>
  <c r="BU21" i="9"/>
  <c r="J21" i="8" s="1"/>
  <c r="BU22" i="9"/>
  <c r="J22" i="8" s="1"/>
  <c r="BU23" i="9"/>
  <c r="J23" i="8" s="1"/>
  <c r="BU24" i="9"/>
  <c r="J24" i="8" s="1"/>
  <c r="BU25" i="9"/>
  <c r="J25" i="8" s="1"/>
  <c r="BU26" i="9"/>
  <c r="J26" i="8" s="1"/>
  <c r="BU30" i="9"/>
  <c r="J30" i="8" s="1"/>
  <c r="BU31" i="9"/>
  <c r="J31" i="8" s="1"/>
  <c r="BU32" i="9"/>
  <c r="J32" i="8" s="1"/>
  <c r="J39" i="8" s="1"/>
  <c r="BU33" i="9"/>
  <c r="J33" i="8" s="1"/>
  <c r="BU34" i="9"/>
  <c r="J34" i="8" s="1"/>
  <c r="BU35" i="9"/>
  <c r="J35" i="8" s="1"/>
  <c r="BU36" i="9"/>
  <c r="J36" i="8" s="1"/>
  <c r="BU37" i="9"/>
  <c r="J37" i="8" s="1"/>
  <c r="BU38" i="9"/>
  <c r="J38" i="8" s="1"/>
  <c r="BU41" i="9"/>
  <c r="J41" i="8" s="1"/>
  <c r="BU42" i="9"/>
  <c r="J42" i="8" s="1"/>
  <c r="BU43" i="9"/>
  <c r="BU44" i="9"/>
  <c r="J44" i="8" s="1"/>
  <c r="BU45" i="9"/>
  <c r="J45" i="8" s="1"/>
  <c r="BU46" i="9"/>
  <c r="J46" i="8" s="1"/>
  <c r="BM5" i="9"/>
  <c r="I5" i="8" s="1"/>
  <c r="BM6" i="9"/>
  <c r="I6" i="8" s="1"/>
  <c r="BM7" i="9"/>
  <c r="I7" i="8" s="1"/>
  <c r="BM8" i="9"/>
  <c r="I8" i="8" s="1"/>
  <c r="BM9" i="9"/>
  <c r="I9" i="8" s="1"/>
  <c r="BM10" i="9"/>
  <c r="I10" i="8" s="1"/>
  <c r="BM11" i="9"/>
  <c r="I11" i="8" s="1"/>
  <c r="BM12" i="9"/>
  <c r="I12" i="8" s="1"/>
  <c r="BM13" i="9"/>
  <c r="I13" i="8" s="1"/>
  <c r="BM14" i="9"/>
  <c r="I14" i="8" s="1"/>
  <c r="BM15" i="9"/>
  <c r="I15" i="8" s="1"/>
  <c r="BM16" i="9"/>
  <c r="I16" i="8" s="1"/>
  <c r="BM17" i="9"/>
  <c r="I17" i="8" s="1"/>
  <c r="BM20" i="9"/>
  <c r="I20" i="8" s="1"/>
  <c r="BM21" i="9"/>
  <c r="I21" i="8" s="1"/>
  <c r="BM22" i="9"/>
  <c r="I22" i="8" s="1"/>
  <c r="BM23" i="9"/>
  <c r="I23" i="8" s="1"/>
  <c r="BM24" i="9"/>
  <c r="I24" i="8" s="1"/>
  <c r="BM25" i="9"/>
  <c r="I25" i="8" s="1"/>
  <c r="BM26" i="9"/>
  <c r="I26" i="8" s="1"/>
  <c r="BM30" i="9"/>
  <c r="I30" i="8" s="1"/>
  <c r="BM31" i="9"/>
  <c r="I31" i="8" s="1"/>
  <c r="BM32" i="9"/>
  <c r="I32" i="8" s="1"/>
  <c r="BM33" i="9"/>
  <c r="I33" i="8" s="1"/>
  <c r="BM34" i="9"/>
  <c r="I34" i="8" s="1"/>
  <c r="BM35" i="9"/>
  <c r="I35" i="8" s="1"/>
  <c r="BM36" i="9"/>
  <c r="I36" i="8" s="1"/>
  <c r="BM37" i="9"/>
  <c r="I37" i="8" s="1"/>
  <c r="BM38" i="9"/>
  <c r="BM41" i="9"/>
  <c r="I41" i="8" s="1"/>
  <c r="BM42" i="9"/>
  <c r="BM43" i="9"/>
  <c r="BM44" i="9"/>
  <c r="BM45" i="9"/>
  <c r="BM46" i="9"/>
  <c r="BF47" i="9"/>
  <c r="BG47" i="9"/>
  <c r="BH47" i="9"/>
  <c r="BI47" i="9"/>
  <c r="BJ47" i="9"/>
  <c r="BK47" i="9"/>
  <c r="BL47" i="9"/>
  <c r="BE5" i="9"/>
  <c r="H5" i="8" s="1"/>
  <c r="BE6" i="9"/>
  <c r="H6" i="8" s="1"/>
  <c r="BE7" i="9"/>
  <c r="H7" i="8" s="1"/>
  <c r="BE8" i="9"/>
  <c r="H8" i="8" s="1"/>
  <c r="BE9" i="9"/>
  <c r="H9" i="8" s="1"/>
  <c r="BE10" i="9"/>
  <c r="H10" i="8" s="1"/>
  <c r="BE11" i="9"/>
  <c r="H11" i="8" s="1"/>
  <c r="BE12" i="9"/>
  <c r="BE13" i="9"/>
  <c r="H13" i="8" s="1"/>
  <c r="BE14" i="9"/>
  <c r="H14" i="8" s="1"/>
  <c r="BE15" i="9"/>
  <c r="H15" i="8" s="1"/>
  <c r="BE16" i="9"/>
  <c r="H16" i="8" s="1"/>
  <c r="BE20" i="9"/>
  <c r="H20" i="8" s="1"/>
  <c r="BE21" i="9"/>
  <c r="H21" i="8" s="1"/>
  <c r="BE22" i="9"/>
  <c r="H22" i="8" s="1"/>
  <c r="BE23" i="9"/>
  <c r="H23" i="8" s="1"/>
  <c r="BE24" i="9"/>
  <c r="H24" i="8" s="1"/>
  <c r="BE25" i="9"/>
  <c r="H25" i="8" s="1"/>
  <c r="BE26" i="9"/>
  <c r="H26" i="8" s="1"/>
  <c r="BE30" i="9"/>
  <c r="H30" i="8" s="1"/>
  <c r="BE31" i="9"/>
  <c r="H31" i="8" s="1"/>
  <c r="BE32" i="9"/>
  <c r="H32" i="8" s="1"/>
  <c r="BE33" i="9"/>
  <c r="H33" i="8" s="1"/>
  <c r="BE34" i="9"/>
  <c r="H34" i="8" s="1"/>
  <c r="BE35" i="9"/>
  <c r="H35" i="8" s="1"/>
  <c r="BE36" i="9"/>
  <c r="H36" i="8" s="1"/>
  <c r="BE37" i="9"/>
  <c r="H37" i="8" s="1"/>
  <c r="BE38" i="9"/>
  <c r="H38" i="8" s="1"/>
  <c r="BE41" i="9"/>
  <c r="H41" i="8" s="1"/>
  <c r="BE42" i="9"/>
  <c r="BE43" i="9"/>
  <c r="BE44" i="9"/>
  <c r="BE45" i="9"/>
  <c r="BE46" i="9"/>
  <c r="AW5" i="9"/>
  <c r="G5" i="8" s="1"/>
  <c r="AW6" i="9"/>
  <c r="G6" i="8" s="1"/>
  <c r="AW7" i="9"/>
  <c r="G7" i="8" s="1"/>
  <c r="AW8" i="9"/>
  <c r="G8" i="8" s="1"/>
  <c r="AW9" i="9"/>
  <c r="G9" i="8" s="1"/>
  <c r="AW10" i="9"/>
  <c r="G10" i="8" s="1"/>
  <c r="AW11" i="9"/>
  <c r="G11" i="8" s="1"/>
  <c r="AW12" i="9"/>
  <c r="G12" i="8" s="1"/>
  <c r="AW13" i="9"/>
  <c r="G13" i="8" s="1"/>
  <c r="AW14" i="9"/>
  <c r="G14" i="8" s="1"/>
  <c r="AW15" i="9"/>
  <c r="G15" i="8" s="1"/>
  <c r="AW16" i="9"/>
  <c r="G16" i="8" s="1"/>
  <c r="AW20" i="9"/>
  <c r="G20" i="8" s="1"/>
  <c r="AW21" i="9"/>
  <c r="G21" i="8" s="1"/>
  <c r="AW22" i="9"/>
  <c r="AW23" i="9"/>
  <c r="G23" i="8" s="1"/>
  <c r="AW24" i="9"/>
  <c r="G24" i="8" s="1"/>
  <c r="AW25" i="9"/>
  <c r="G25" i="8" s="1"/>
  <c r="AW26" i="9"/>
  <c r="G26" i="8" s="1"/>
  <c r="AW30" i="9"/>
  <c r="G30" i="8" s="1"/>
  <c r="AW31" i="9"/>
  <c r="G31" i="8" s="1"/>
  <c r="AW32" i="9"/>
  <c r="G32" i="8" s="1"/>
  <c r="AW33" i="9"/>
  <c r="G33" i="8" s="1"/>
  <c r="AW34" i="9"/>
  <c r="G34" i="8" s="1"/>
  <c r="AW35" i="9"/>
  <c r="G35" i="8" s="1"/>
  <c r="AW36" i="9"/>
  <c r="G36" i="8" s="1"/>
  <c r="AW37" i="9"/>
  <c r="G37" i="8" s="1"/>
  <c r="AW38" i="9"/>
  <c r="G38" i="8" s="1"/>
  <c r="AW41" i="9"/>
  <c r="AW42" i="9"/>
  <c r="G42" i="8" s="1"/>
  <c r="AW43" i="9"/>
  <c r="G43" i="8" s="1"/>
  <c r="AW44" i="9"/>
  <c r="G44" i="8" s="1"/>
  <c r="AW45" i="9"/>
  <c r="G45" i="8" s="1"/>
  <c r="AW46" i="9"/>
  <c r="G46" i="8" s="1"/>
  <c r="AP47" i="9"/>
  <c r="AQ47" i="9"/>
  <c r="AR47" i="9"/>
  <c r="AR48" i="9" s="1"/>
  <c r="AS47" i="9"/>
  <c r="AU47" i="9"/>
  <c r="AV47" i="9"/>
  <c r="AV48" i="9" s="1"/>
  <c r="AO5" i="9"/>
  <c r="F5" i="8" s="1"/>
  <c r="AO6" i="9"/>
  <c r="F6" i="8" s="1"/>
  <c r="AO7" i="9"/>
  <c r="F7" i="8" s="1"/>
  <c r="AO8" i="9"/>
  <c r="F8" i="8" s="1"/>
  <c r="AO9" i="9"/>
  <c r="F9" i="8" s="1"/>
  <c r="AO10" i="9"/>
  <c r="F10" i="8" s="1"/>
  <c r="AO11" i="9"/>
  <c r="F11" i="8" s="1"/>
  <c r="AO12" i="9"/>
  <c r="F12" i="8" s="1"/>
  <c r="AO13" i="9"/>
  <c r="F13" i="8" s="1"/>
  <c r="AO14" i="9"/>
  <c r="F14" i="8" s="1"/>
  <c r="AO15" i="9"/>
  <c r="F15" i="8" s="1"/>
  <c r="AO16" i="9"/>
  <c r="F16" i="8" s="1"/>
  <c r="AO20" i="9"/>
  <c r="F20" i="8" s="1"/>
  <c r="AO21" i="9"/>
  <c r="F21" i="8" s="1"/>
  <c r="AO22" i="9"/>
  <c r="F22" i="8" s="1"/>
  <c r="AO23" i="9"/>
  <c r="F23" i="8" s="1"/>
  <c r="AO24" i="9"/>
  <c r="F24" i="8" s="1"/>
  <c r="AO25" i="9"/>
  <c r="AO26" i="9"/>
  <c r="F26" i="8" s="1"/>
  <c r="AO30" i="9"/>
  <c r="F30" i="8" s="1"/>
  <c r="AO31" i="9"/>
  <c r="F31" i="8" s="1"/>
  <c r="AO32" i="9"/>
  <c r="F32" i="8" s="1"/>
  <c r="AO33" i="9"/>
  <c r="F33" i="8" s="1"/>
  <c r="AO34" i="9"/>
  <c r="F34" i="8" s="1"/>
  <c r="AO35" i="9"/>
  <c r="AO36" i="9"/>
  <c r="F36" i="8" s="1"/>
  <c r="AO37" i="9"/>
  <c r="F37" i="8" s="1"/>
  <c r="AO38" i="9"/>
  <c r="F38" i="8" s="1"/>
  <c r="AO41" i="9"/>
  <c r="F41" i="8" s="1"/>
  <c r="AO42" i="9"/>
  <c r="F42" i="8" s="1"/>
  <c r="AO43" i="9"/>
  <c r="F43" i="8" s="1"/>
  <c r="AO44" i="9"/>
  <c r="F44" i="8" s="1"/>
  <c r="AO45" i="9"/>
  <c r="AO46" i="9"/>
  <c r="F46" i="8" s="1"/>
  <c r="AG5" i="9"/>
  <c r="AG6" i="9"/>
  <c r="E6" i="8" s="1"/>
  <c r="AG7" i="9"/>
  <c r="E7" i="8" s="1"/>
  <c r="AG8" i="9"/>
  <c r="E8" i="8" s="1"/>
  <c r="AG9" i="9"/>
  <c r="E9" i="8" s="1"/>
  <c r="AG10" i="9"/>
  <c r="E10" i="8" s="1"/>
  <c r="AG11" i="9"/>
  <c r="E11" i="8" s="1"/>
  <c r="AG12" i="9"/>
  <c r="E12" i="8" s="1"/>
  <c r="AG13" i="9"/>
  <c r="E13" i="8" s="1"/>
  <c r="AG14" i="9"/>
  <c r="E14" i="8" s="1"/>
  <c r="AG15" i="9"/>
  <c r="E15" i="8" s="1"/>
  <c r="AG16" i="9"/>
  <c r="E16" i="8" s="1"/>
  <c r="AG20" i="9"/>
  <c r="AG21" i="9"/>
  <c r="E21" i="8" s="1"/>
  <c r="AG22" i="9"/>
  <c r="E22" i="8" s="1"/>
  <c r="AG23" i="9"/>
  <c r="E23" i="8" s="1"/>
  <c r="AG24" i="9"/>
  <c r="E24" i="8" s="1"/>
  <c r="AG25" i="9"/>
  <c r="E25" i="8" s="1"/>
  <c r="AG26" i="9"/>
  <c r="E26" i="8" s="1"/>
  <c r="AG30" i="9"/>
  <c r="AG31" i="9"/>
  <c r="E31" i="8" s="1"/>
  <c r="AG32" i="9"/>
  <c r="E32" i="8" s="1"/>
  <c r="AG33" i="9"/>
  <c r="E33" i="8" s="1"/>
  <c r="AG34" i="9"/>
  <c r="E34" i="8" s="1"/>
  <c r="AG35" i="9"/>
  <c r="E35" i="8" s="1"/>
  <c r="AG36" i="9"/>
  <c r="E36" i="8" s="1"/>
  <c r="AG37" i="9"/>
  <c r="E37" i="8" s="1"/>
  <c r="AG38" i="9"/>
  <c r="E38" i="8" s="1"/>
  <c r="AG41" i="9"/>
  <c r="AG42" i="9"/>
  <c r="E42" i="8" s="1"/>
  <c r="AG43" i="9"/>
  <c r="E43" i="8" s="1"/>
  <c r="AG44" i="9"/>
  <c r="E44" i="8" s="1"/>
  <c r="AG45" i="9"/>
  <c r="E45" i="8" s="1"/>
  <c r="AG46" i="9"/>
  <c r="E46" i="8" s="1"/>
  <c r="DH28" i="9"/>
  <c r="DH39" i="9"/>
  <c r="DH48" i="9"/>
  <c r="DG28" i="9"/>
  <c r="DG39" i="9"/>
  <c r="DG48" i="9"/>
  <c r="DF28" i="9"/>
  <c r="DF39" i="9"/>
  <c r="DF48" i="9"/>
  <c r="DE28" i="9"/>
  <c r="DE39" i="9"/>
  <c r="DE48" i="9"/>
  <c r="DE49" i="9" s="1"/>
  <c r="DD28" i="9"/>
  <c r="DD39" i="9"/>
  <c r="DD47" i="9"/>
  <c r="DD48" i="9" s="1"/>
  <c r="DC28" i="9"/>
  <c r="DC39" i="9"/>
  <c r="DC47" i="9"/>
  <c r="DC48" i="9" s="1"/>
  <c r="DB28" i="9"/>
  <c r="DB39" i="9"/>
  <c r="DB47" i="9"/>
  <c r="DB48" i="9"/>
  <c r="CZ28" i="9"/>
  <c r="CZ39" i="9"/>
  <c r="CZ48" i="9"/>
  <c r="CY28" i="9"/>
  <c r="CY39" i="9"/>
  <c r="CY48" i="9"/>
  <c r="CX28" i="9"/>
  <c r="CX39" i="9"/>
  <c r="CX48" i="9"/>
  <c r="CX49" i="9" s="1"/>
  <c r="CW28" i="9"/>
  <c r="CW39" i="9"/>
  <c r="CW48" i="9"/>
  <c r="CV28" i="9"/>
  <c r="CV39" i="9"/>
  <c r="CV48" i="9"/>
  <c r="CU28" i="9"/>
  <c r="CU39" i="9"/>
  <c r="CU49" i="9" s="1"/>
  <c r="CU48" i="9"/>
  <c r="CT28" i="9"/>
  <c r="CT39" i="9"/>
  <c r="CT48" i="9"/>
  <c r="CR18" i="9"/>
  <c r="CR28" i="9"/>
  <c r="CR39" i="9"/>
  <c r="CR47" i="9"/>
  <c r="CR48" i="9" s="1"/>
  <c r="CQ18" i="9"/>
  <c r="CQ28" i="9"/>
  <c r="CQ39" i="9"/>
  <c r="CQ47" i="9"/>
  <c r="CQ48" i="9" s="1"/>
  <c r="CP18" i="9"/>
  <c r="CP28" i="9"/>
  <c r="CP39" i="9"/>
  <c r="CP47" i="9"/>
  <c r="CP48" i="9" s="1"/>
  <c r="CO18" i="9"/>
  <c r="CO28" i="9"/>
  <c r="CO39" i="9"/>
  <c r="CO47" i="9"/>
  <c r="CO48" i="9" s="1"/>
  <c r="CN18" i="9"/>
  <c r="CN28" i="9"/>
  <c r="CN39" i="9"/>
  <c r="CN48" i="9"/>
  <c r="CM18" i="9"/>
  <c r="CM28" i="9"/>
  <c r="CM39" i="9"/>
  <c r="CM47" i="9"/>
  <c r="CM48" i="9" s="1"/>
  <c r="CL18" i="9"/>
  <c r="CL28" i="9"/>
  <c r="CL39" i="9"/>
  <c r="CL47" i="9"/>
  <c r="CL48" i="9" s="1"/>
  <c r="CJ18" i="9"/>
  <c r="CJ28" i="9"/>
  <c r="CJ39" i="9"/>
  <c r="CJ48" i="9"/>
  <c r="CI18" i="9"/>
  <c r="CI28" i="9"/>
  <c r="CI39" i="9"/>
  <c r="CI48" i="9"/>
  <c r="CH18" i="9"/>
  <c r="CH28" i="9"/>
  <c r="CH39" i="9"/>
  <c r="CH48" i="9"/>
  <c r="CG18" i="9"/>
  <c r="CG28" i="9"/>
  <c r="CG39" i="9"/>
  <c r="CG48" i="9"/>
  <c r="CF18" i="9"/>
  <c r="CF28" i="9"/>
  <c r="CF39" i="9"/>
  <c r="CF48" i="9"/>
  <c r="CE18" i="9"/>
  <c r="CE28" i="9"/>
  <c r="CE39" i="9"/>
  <c r="CE48" i="9"/>
  <c r="CD18" i="9"/>
  <c r="CD28" i="9"/>
  <c r="CD39" i="9"/>
  <c r="CD48" i="9"/>
  <c r="CB18" i="9"/>
  <c r="CB28" i="9"/>
  <c r="CB39" i="9"/>
  <c r="CB47" i="9"/>
  <c r="CB48" i="9" s="1"/>
  <c r="CA18" i="9"/>
  <c r="CA28" i="9"/>
  <c r="CA39" i="9"/>
  <c r="CA47" i="9"/>
  <c r="CA48" i="9" s="1"/>
  <c r="BZ18" i="9"/>
  <c r="BZ28" i="9"/>
  <c r="BZ39" i="9"/>
  <c r="BZ47" i="9"/>
  <c r="BZ48" i="9" s="1"/>
  <c r="BY18" i="9"/>
  <c r="BY28" i="9"/>
  <c r="BY39" i="9"/>
  <c r="BY47" i="9"/>
  <c r="BY48" i="9" s="1"/>
  <c r="BX18" i="9"/>
  <c r="BX28" i="9"/>
  <c r="BX39" i="9"/>
  <c r="BX47" i="9"/>
  <c r="BX48" i="9" s="1"/>
  <c r="BW18" i="9"/>
  <c r="BW28" i="9"/>
  <c r="BW39" i="9"/>
  <c r="BW47" i="9"/>
  <c r="BW48" i="9" s="1"/>
  <c r="BV18" i="9"/>
  <c r="BV28" i="9"/>
  <c r="BV39" i="9"/>
  <c r="BV47" i="9"/>
  <c r="BV48" i="9" s="1"/>
  <c r="BT18" i="9"/>
  <c r="BT28" i="9"/>
  <c r="BT39" i="9"/>
  <c r="BT47" i="9"/>
  <c r="BT48" i="9" s="1"/>
  <c r="BS18" i="9"/>
  <c r="BS28" i="9"/>
  <c r="BS39" i="9"/>
  <c r="BS47" i="9"/>
  <c r="BS48" i="9" s="1"/>
  <c r="BR18" i="9"/>
  <c r="BR28" i="9"/>
  <c r="BR39" i="9"/>
  <c r="BR48" i="9"/>
  <c r="BR49" i="9" s="1"/>
  <c r="BQ18" i="9"/>
  <c r="BQ28" i="9"/>
  <c r="BQ39" i="9"/>
  <c r="BQ48" i="9"/>
  <c r="BP18" i="9"/>
  <c r="BP28" i="9"/>
  <c r="BP39" i="9"/>
  <c r="BP47" i="9"/>
  <c r="BP48" i="9" s="1"/>
  <c r="BO18" i="9"/>
  <c r="BO28" i="9"/>
  <c r="BO39" i="9"/>
  <c r="BO47" i="9"/>
  <c r="BO48" i="9" s="1"/>
  <c r="BN18" i="9"/>
  <c r="BN28" i="9"/>
  <c r="BN39" i="9"/>
  <c r="BN47" i="9"/>
  <c r="BN48" i="9" s="1"/>
  <c r="BL18" i="9"/>
  <c r="BL28" i="9"/>
  <c r="BL39" i="9"/>
  <c r="BL48" i="9"/>
  <c r="BK18" i="9"/>
  <c r="BK28" i="9"/>
  <c r="BK39" i="9"/>
  <c r="BK48" i="9"/>
  <c r="BJ18" i="9"/>
  <c r="BJ28" i="9"/>
  <c r="BJ39" i="9"/>
  <c r="BJ48" i="9"/>
  <c r="BI18" i="9"/>
  <c r="BI28" i="9"/>
  <c r="BI39" i="9"/>
  <c r="BI48" i="9"/>
  <c r="BH18" i="9"/>
  <c r="BH28" i="9"/>
  <c r="BH39" i="9"/>
  <c r="BH48" i="9"/>
  <c r="BG18" i="9"/>
  <c r="BG28" i="9"/>
  <c r="BG39" i="9"/>
  <c r="BG48" i="9"/>
  <c r="BF18" i="9"/>
  <c r="BF28" i="9"/>
  <c r="BF39" i="9"/>
  <c r="BD18" i="9"/>
  <c r="BD28" i="9"/>
  <c r="BD39" i="9"/>
  <c r="BD48" i="9"/>
  <c r="BC18" i="9"/>
  <c r="BC28" i="9"/>
  <c r="BC39" i="9"/>
  <c r="BC47" i="9"/>
  <c r="BC48" i="9" s="1"/>
  <c r="BB18" i="9"/>
  <c r="BB28" i="9"/>
  <c r="BB39" i="9"/>
  <c r="BB47" i="9"/>
  <c r="BB48" i="9" s="1"/>
  <c r="BA18" i="9"/>
  <c r="BA28" i="9"/>
  <c r="BA39" i="9"/>
  <c r="BA47" i="9"/>
  <c r="BA48" i="9" s="1"/>
  <c r="AZ18" i="9"/>
  <c r="AZ28" i="9"/>
  <c r="AZ39" i="9"/>
  <c r="AZ47" i="9"/>
  <c r="AZ48" i="9" s="1"/>
  <c r="AY18" i="9"/>
  <c r="AY28" i="9"/>
  <c r="AY39" i="9"/>
  <c r="AY47" i="9"/>
  <c r="AY48" i="9" s="1"/>
  <c r="AX18" i="9"/>
  <c r="AX28" i="9"/>
  <c r="AX39" i="9"/>
  <c r="AX47" i="9"/>
  <c r="AX48" i="9" s="1"/>
  <c r="AV18" i="9"/>
  <c r="AV49" i="9" s="1"/>
  <c r="AV28" i="9"/>
  <c r="AV39" i="9"/>
  <c r="AU18" i="9"/>
  <c r="AU28" i="9"/>
  <c r="AU39" i="9"/>
  <c r="AU48" i="9"/>
  <c r="AT18" i="9"/>
  <c r="AT28" i="9"/>
  <c r="AT39" i="9"/>
  <c r="AT48" i="9"/>
  <c r="AS18" i="9"/>
  <c r="AS28" i="9"/>
  <c r="AS39" i="9"/>
  <c r="AS48" i="9"/>
  <c r="AR18" i="9"/>
  <c r="AR28" i="9"/>
  <c r="AR39" i="9"/>
  <c r="AQ18" i="9"/>
  <c r="AQ28" i="9"/>
  <c r="AQ39" i="9"/>
  <c r="AQ48" i="9"/>
  <c r="AP18" i="9"/>
  <c r="AP28" i="9"/>
  <c r="AP39" i="9"/>
  <c r="AP48" i="9"/>
  <c r="AN28" i="9"/>
  <c r="AN39" i="9"/>
  <c r="AM28" i="9"/>
  <c r="AM39" i="9"/>
  <c r="AM47" i="9"/>
  <c r="AM48" i="9" s="1"/>
  <c r="AL28" i="9"/>
  <c r="AL39" i="9"/>
  <c r="AL47" i="9"/>
  <c r="AL48" i="9" s="1"/>
  <c r="AK28" i="9"/>
  <c r="AK39" i="9"/>
  <c r="AK47" i="9"/>
  <c r="AK48" i="9" s="1"/>
  <c r="AJ28" i="9"/>
  <c r="AJ39" i="9"/>
  <c r="AJ47" i="9"/>
  <c r="AJ48" i="9"/>
  <c r="AI28" i="9"/>
  <c r="AI39" i="9"/>
  <c r="AI49" i="9" s="1"/>
  <c r="AI47" i="9"/>
  <c r="AI48" i="9" s="1"/>
  <c r="AH28" i="9"/>
  <c r="AH39" i="9"/>
  <c r="AH47" i="9"/>
  <c r="AH48" i="9" s="1"/>
  <c r="AF18" i="9"/>
  <c r="AF28" i="9"/>
  <c r="AF39" i="9"/>
  <c r="AF48" i="9"/>
  <c r="AE18" i="9"/>
  <c r="AE28" i="9"/>
  <c r="AE39" i="9"/>
  <c r="AE48" i="9"/>
  <c r="AD18" i="9"/>
  <c r="AD28" i="9"/>
  <c r="AD39" i="9"/>
  <c r="AD47" i="9"/>
  <c r="AD48" i="9" s="1"/>
  <c r="AC18" i="9"/>
  <c r="AC28" i="9"/>
  <c r="AC39" i="9"/>
  <c r="AC47" i="9"/>
  <c r="AC48" i="9" s="1"/>
  <c r="AB18" i="9"/>
  <c r="AB28" i="9"/>
  <c r="AB39" i="9"/>
  <c r="AB47" i="9"/>
  <c r="AB48" i="9" s="1"/>
  <c r="AA18" i="9"/>
  <c r="AA28" i="9"/>
  <c r="AA49" i="9" s="1"/>
  <c r="AA39" i="9"/>
  <c r="AA47" i="9"/>
  <c r="AA48" i="9" s="1"/>
  <c r="Z18" i="9"/>
  <c r="Z28" i="9"/>
  <c r="Z39" i="9"/>
  <c r="Z47" i="9"/>
  <c r="Z48" i="9"/>
  <c r="Y5" i="9"/>
  <c r="D5" i="8" s="1"/>
  <c r="Y6" i="9"/>
  <c r="D6" i="8" s="1"/>
  <c r="Y7" i="9"/>
  <c r="D7" i="8" s="1"/>
  <c r="Y8" i="9"/>
  <c r="D8" i="8" s="1"/>
  <c r="Y9" i="9"/>
  <c r="D9" i="8" s="1"/>
  <c r="Y10" i="9"/>
  <c r="D10" i="8" s="1"/>
  <c r="Y11" i="9"/>
  <c r="D11" i="8" s="1"/>
  <c r="Y12" i="9"/>
  <c r="D12" i="8" s="1"/>
  <c r="Y13" i="9"/>
  <c r="D13" i="8" s="1"/>
  <c r="Y14" i="9"/>
  <c r="D14" i="8" s="1"/>
  <c r="Y15" i="9"/>
  <c r="Y16" i="9"/>
  <c r="D16" i="8" s="1"/>
  <c r="Y20" i="9"/>
  <c r="D20" i="8" s="1"/>
  <c r="Y21" i="9"/>
  <c r="D21" i="8" s="1"/>
  <c r="Y22" i="9"/>
  <c r="D22" i="8" s="1"/>
  <c r="Y23" i="9"/>
  <c r="D23" i="8" s="1"/>
  <c r="Y24" i="9"/>
  <c r="D24" i="8" s="1"/>
  <c r="Y25" i="9"/>
  <c r="D25" i="8" s="1"/>
  <c r="Y26" i="9"/>
  <c r="D26" i="8" s="1"/>
  <c r="Y30" i="9"/>
  <c r="Y31" i="9"/>
  <c r="Y32" i="9"/>
  <c r="D32" i="8" s="1"/>
  <c r="Y33" i="9"/>
  <c r="D33" i="8" s="1"/>
  <c r="Y34" i="9"/>
  <c r="D34" i="8" s="1"/>
  <c r="Y35" i="9"/>
  <c r="D35" i="8" s="1"/>
  <c r="Y36" i="9"/>
  <c r="D36" i="8" s="1"/>
  <c r="Y37" i="9"/>
  <c r="D37" i="8" s="1"/>
  <c r="Y38" i="9"/>
  <c r="D38" i="8" s="1"/>
  <c r="Y41" i="9"/>
  <c r="Y42" i="9"/>
  <c r="D42" i="8" s="1"/>
  <c r="Y43" i="9"/>
  <c r="D43" i="8" s="1"/>
  <c r="Y44" i="9"/>
  <c r="D44" i="8" s="1"/>
  <c r="Y45" i="9"/>
  <c r="D45" i="8" s="1"/>
  <c r="Y46" i="9"/>
  <c r="D46" i="8" s="1"/>
  <c r="X18" i="9"/>
  <c r="X28" i="9"/>
  <c r="X39" i="9"/>
  <c r="X48" i="9"/>
  <c r="W18" i="9"/>
  <c r="W28" i="9"/>
  <c r="W49" i="9" s="1"/>
  <c r="W39" i="9"/>
  <c r="W48" i="9"/>
  <c r="V18" i="9"/>
  <c r="V28" i="9"/>
  <c r="V39" i="9"/>
  <c r="V48" i="9"/>
  <c r="U18" i="9"/>
  <c r="U28" i="9"/>
  <c r="U39" i="9"/>
  <c r="U48" i="9"/>
  <c r="T18" i="9"/>
  <c r="T28" i="9"/>
  <c r="T39" i="9"/>
  <c r="T48" i="9"/>
  <c r="T49" i="9"/>
  <c r="S18" i="9"/>
  <c r="S28" i="9"/>
  <c r="S39" i="9"/>
  <c r="S48" i="9"/>
  <c r="R18" i="9"/>
  <c r="R49" i="9" s="1"/>
  <c r="R28" i="9"/>
  <c r="R39" i="9"/>
  <c r="R48" i="9"/>
  <c r="DI27" i="9"/>
  <c r="DA27" i="9"/>
  <c r="N27" i="8" s="1"/>
  <c r="CS27" i="9"/>
  <c r="M27" i="8" s="1"/>
  <c r="CK27" i="9"/>
  <c r="L27" i="8" s="1"/>
  <c r="CC27" i="9"/>
  <c r="K27" i="8" s="1"/>
  <c r="BU27" i="9"/>
  <c r="J27" i="8" s="1"/>
  <c r="BM27" i="9"/>
  <c r="I27" i="8" s="1"/>
  <c r="BE27" i="9"/>
  <c r="H27" i="8" s="1"/>
  <c r="AW27" i="9"/>
  <c r="G27" i="8" s="1"/>
  <c r="AO27" i="9"/>
  <c r="F27" i="8" s="1"/>
  <c r="AG27" i="9"/>
  <c r="E27" i="8" s="1"/>
  <c r="Y27" i="9"/>
  <c r="D27" i="8" s="1"/>
  <c r="DI17" i="9"/>
  <c r="O17" i="8" s="1"/>
  <c r="BE17" i="9"/>
  <c r="H17" i="8" s="1"/>
  <c r="AW17" i="9"/>
  <c r="G17" i="8" s="1"/>
  <c r="AO17" i="9"/>
  <c r="F17" i="8" s="1"/>
  <c r="AG17" i="9"/>
  <c r="E17" i="8" s="1"/>
  <c r="Y17" i="9"/>
  <c r="D17" i="8" s="1"/>
  <c r="DI16" i="9"/>
  <c r="O16" i="8" s="1"/>
  <c r="AA20" i="8" s="1"/>
  <c r="DI15" i="9"/>
  <c r="O15" i="8" s="1"/>
  <c r="AA19" i="8" s="1"/>
  <c r="DI14" i="9"/>
  <c r="O14" i="8" s="1"/>
  <c r="AA18" i="8" s="1"/>
  <c r="DI13" i="9"/>
  <c r="O13" i="8" s="1"/>
  <c r="AA17" i="8" s="1"/>
  <c r="DI12" i="9"/>
  <c r="O12" i="8" s="1"/>
  <c r="AA16" i="8" s="1"/>
  <c r="DI11" i="9"/>
  <c r="O11" i="8" s="1"/>
  <c r="AA15" i="8" s="1"/>
  <c r="DI10" i="9"/>
  <c r="O10" i="8" s="1"/>
  <c r="AA14" i="8" s="1"/>
  <c r="DI9" i="9"/>
  <c r="O9" i="8" s="1"/>
  <c r="AA13" i="8" s="1"/>
  <c r="DI8" i="9"/>
  <c r="O8" i="8" s="1"/>
  <c r="AA12" i="8" s="1"/>
  <c r="DI7" i="9"/>
  <c r="O7" i="8" s="1"/>
  <c r="AA11" i="8" s="1"/>
  <c r="DI6" i="9"/>
  <c r="O6" i="8" s="1"/>
  <c r="AA10" i="8" s="1"/>
  <c r="DI5" i="9"/>
  <c r="O5" i="8" s="1"/>
  <c r="N5" i="8"/>
  <c r="Z9" i="8" s="1"/>
  <c r="B39" i="8"/>
  <c r="C39" i="8"/>
  <c r="D39" i="8"/>
  <c r="A47" i="8"/>
  <c r="A46" i="8"/>
  <c r="A45" i="8"/>
  <c r="A44" i="8"/>
  <c r="A43" i="8"/>
  <c r="A42" i="8"/>
  <c r="A41" i="8"/>
  <c r="A38" i="8"/>
  <c r="A26" i="8"/>
  <c r="A17" i="8"/>
  <c r="A16" i="8"/>
  <c r="U20" i="8" s="1"/>
  <c r="A15" i="8"/>
  <c r="U19" i="8" s="1"/>
  <c r="A14" i="8"/>
  <c r="U18" i="8" s="1"/>
  <c r="A13" i="8"/>
  <c r="U17" i="8" s="1"/>
  <c r="A12" i="8"/>
  <c r="U16" i="8" s="1"/>
  <c r="A11" i="8"/>
  <c r="U15" i="8" s="1"/>
  <c r="A10" i="8"/>
  <c r="U14" i="8" s="1"/>
  <c r="A9" i="8"/>
  <c r="U13" i="8" s="1"/>
  <c r="A8" i="8"/>
  <c r="U12" i="8" s="1"/>
  <c r="A7" i="8"/>
  <c r="U11" i="8" s="1"/>
  <c r="A6" i="8"/>
  <c r="U10" i="8" s="1"/>
  <c r="A5" i="8"/>
  <c r="U9" i="8" s="1"/>
  <c r="A5" i="7"/>
  <c r="A6" i="7"/>
  <c r="A7" i="7"/>
  <c r="A8" i="7"/>
  <c r="A9" i="7"/>
  <c r="A10" i="7"/>
  <c r="A11" i="7"/>
  <c r="A12" i="7"/>
  <c r="A13" i="7"/>
  <c r="A14" i="7"/>
  <c r="A15" i="7"/>
  <c r="A16" i="7"/>
  <c r="A4" i="7"/>
  <c r="P7" i="7"/>
  <c r="O7" i="7"/>
  <c r="O9" i="7"/>
  <c r="N8" i="7"/>
  <c r="I16" i="6"/>
  <c r="Q16" i="6"/>
  <c r="Y16" i="6"/>
  <c r="AG16" i="6"/>
  <c r="P6" i="7"/>
  <c r="P8" i="7"/>
  <c r="P9" i="7"/>
  <c r="O6" i="7"/>
  <c r="O8" i="7"/>
  <c r="N6" i="7"/>
  <c r="N7" i="7"/>
  <c r="N9" i="7"/>
  <c r="R6" i="7"/>
  <c r="R7" i="7"/>
  <c r="R8" i="7"/>
  <c r="R9" i="7"/>
  <c r="Q6" i="7"/>
  <c r="Q7" i="7"/>
  <c r="Q8" i="7"/>
  <c r="Q9" i="7"/>
  <c r="B37" i="7"/>
  <c r="C37" i="7"/>
  <c r="D37" i="7"/>
  <c r="B41" i="7"/>
  <c r="B42" i="7"/>
  <c r="B43" i="7"/>
  <c r="B44" i="7"/>
  <c r="B46" i="7"/>
  <c r="B40" i="7"/>
  <c r="A46" i="7"/>
  <c r="A41" i="7"/>
  <c r="A42" i="7"/>
  <c r="A43" i="7"/>
  <c r="A44" i="7"/>
  <c r="A45" i="7"/>
  <c r="A40" i="7"/>
  <c r="A37" i="7"/>
  <c r="A25" i="7"/>
  <c r="AG36" i="6"/>
  <c r="L36" i="15" s="1"/>
  <c r="Y36" i="6"/>
  <c r="Q36" i="6"/>
  <c r="I36" i="6"/>
  <c r="I43" i="6"/>
  <c r="Q43" i="6"/>
  <c r="Y43" i="6"/>
  <c r="AG43" i="6"/>
  <c r="B47" i="6"/>
  <c r="AD47" i="6"/>
  <c r="AN47" i="6"/>
  <c r="AG41" i="6"/>
  <c r="AG42" i="6"/>
  <c r="AG44" i="6"/>
  <c r="AG45" i="6"/>
  <c r="AG40" i="6"/>
  <c r="I45" i="6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8" i="7"/>
  <c r="C38" i="7"/>
  <c r="D38" i="7"/>
  <c r="E38" i="7"/>
  <c r="Q20" i="6"/>
  <c r="Y20" i="6"/>
  <c r="B38" i="6"/>
  <c r="B27" i="6"/>
  <c r="I26" i="6"/>
  <c r="Q26" i="6"/>
  <c r="Y26" i="6"/>
  <c r="AG26" i="6"/>
  <c r="AM46" i="6"/>
  <c r="AM47" i="6" s="1"/>
  <c r="AM48" i="6" s="1"/>
  <c r="AL46" i="6"/>
  <c r="AL47" i="6" s="1"/>
  <c r="AK46" i="6"/>
  <c r="AK47" i="6" s="1"/>
  <c r="AJ46" i="6"/>
  <c r="AJ47" i="6" s="1"/>
  <c r="AI46" i="6"/>
  <c r="AI47" i="6"/>
  <c r="AH47" i="6"/>
  <c r="AF47" i="6"/>
  <c r="AE47" i="6"/>
  <c r="AC46" i="6"/>
  <c r="AC47" i="6"/>
  <c r="AB46" i="6"/>
  <c r="AB47" i="6" s="1"/>
  <c r="AA46" i="6"/>
  <c r="AA47" i="6" s="1"/>
  <c r="Z46" i="6"/>
  <c r="Z47" i="6" s="1"/>
  <c r="X46" i="6"/>
  <c r="X47" i="6" s="1"/>
  <c r="X48" i="6" s="1"/>
  <c r="W46" i="6"/>
  <c r="W47" i="6" s="1"/>
  <c r="V46" i="6"/>
  <c r="V47" i="6" s="1"/>
  <c r="U46" i="6"/>
  <c r="U47" i="6" s="1"/>
  <c r="T46" i="6"/>
  <c r="T47" i="6" s="1"/>
  <c r="T48" i="6" s="1"/>
  <c r="S46" i="6"/>
  <c r="S47" i="6" s="1"/>
  <c r="R46" i="6"/>
  <c r="R47" i="6" s="1"/>
  <c r="P46" i="6"/>
  <c r="P47" i="6" s="1"/>
  <c r="O46" i="6"/>
  <c r="O47" i="6"/>
  <c r="N46" i="6"/>
  <c r="N47" i="6" s="1"/>
  <c r="M46" i="6"/>
  <c r="M47" i="6" s="1"/>
  <c r="L46" i="6"/>
  <c r="L47" i="6" s="1"/>
  <c r="K46" i="6"/>
  <c r="K47" i="6"/>
  <c r="J46" i="6"/>
  <c r="J47" i="6" s="1"/>
  <c r="H46" i="6"/>
  <c r="H47" i="6" s="1"/>
  <c r="G46" i="6"/>
  <c r="G47" i="6" s="1"/>
  <c r="F46" i="6"/>
  <c r="F47" i="6" s="1"/>
  <c r="F48" i="6" s="1"/>
  <c r="E46" i="6"/>
  <c r="E47" i="6" s="1"/>
  <c r="D46" i="6"/>
  <c r="D47" i="6" s="1"/>
  <c r="C46" i="6"/>
  <c r="C47" i="6" s="1"/>
  <c r="Y45" i="6"/>
  <c r="Q45" i="6"/>
  <c r="Y44" i="6"/>
  <c r="Q44" i="6"/>
  <c r="I44" i="6"/>
  <c r="Y42" i="6"/>
  <c r="Q42" i="6"/>
  <c r="I42" i="6"/>
  <c r="Y41" i="6"/>
  <c r="Q41" i="6"/>
  <c r="I41" i="6"/>
  <c r="Y40" i="6"/>
  <c r="Q40" i="6"/>
  <c r="I40" i="6"/>
  <c r="AN38" i="6"/>
  <c r="AM38" i="6"/>
  <c r="AL38" i="6"/>
  <c r="AK38" i="6"/>
  <c r="AJ38" i="6"/>
  <c r="AI38" i="6"/>
  <c r="AH38" i="6"/>
  <c r="AF38" i="6"/>
  <c r="AE38" i="6"/>
  <c r="AD38" i="6"/>
  <c r="AC38" i="6"/>
  <c r="AB38" i="6"/>
  <c r="AA38" i="6"/>
  <c r="Z38" i="6"/>
  <c r="X38" i="6"/>
  <c r="W38" i="6"/>
  <c r="V38" i="6"/>
  <c r="U38" i="6"/>
  <c r="T38" i="6"/>
  <c r="S38" i="6"/>
  <c r="R38" i="6"/>
  <c r="P38" i="6"/>
  <c r="O38" i="6"/>
  <c r="N38" i="6"/>
  <c r="M38" i="6"/>
  <c r="L38" i="6"/>
  <c r="K38" i="6"/>
  <c r="J38" i="6"/>
  <c r="H38" i="6"/>
  <c r="G38" i="6"/>
  <c r="F38" i="6"/>
  <c r="E38" i="6"/>
  <c r="D38" i="6"/>
  <c r="C38" i="6"/>
  <c r="AG37" i="6"/>
  <c r="Y37" i="6"/>
  <c r="Q37" i="6"/>
  <c r="I37" i="6"/>
  <c r="AG35" i="6"/>
  <c r="Y35" i="6"/>
  <c r="O38" i="8" s="1"/>
  <c r="Q35" i="6"/>
  <c r="I35" i="6"/>
  <c r="AG34" i="6"/>
  <c r="Y34" i="6"/>
  <c r="O37" i="8" s="1"/>
  <c r="Q34" i="6"/>
  <c r="I34" i="6"/>
  <c r="AG33" i="6"/>
  <c r="Y33" i="6"/>
  <c r="O36" i="8" s="1"/>
  <c r="Q33" i="6"/>
  <c r="I33" i="6"/>
  <c r="AG32" i="6"/>
  <c r="Y32" i="6"/>
  <c r="O35" i="8" s="1"/>
  <c r="Q32" i="6"/>
  <c r="I32" i="6"/>
  <c r="AG31" i="6"/>
  <c r="L31" i="15" s="1"/>
  <c r="M31" i="15" s="1"/>
  <c r="Y31" i="6"/>
  <c r="O34" i="8" s="1"/>
  <c r="Q31" i="6"/>
  <c r="I31" i="6"/>
  <c r="AG30" i="6"/>
  <c r="Y30" i="6"/>
  <c r="O33" i="8" s="1"/>
  <c r="Q30" i="6"/>
  <c r="I30" i="6"/>
  <c r="F38" i="7"/>
  <c r="AG29" i="6"/>
  <c r="Y29" i="6"/>
  <c r="O32" i="8" s="1"/>
  <c r="Q29" i="6"/>
  <c r="I29" i="6"/>
  <c r="I38" i="6" s="1"/>
  <c r="AN27" i="6"/>
  <c r="AM27" i="6"/>
  <c r="AL27" i="6"/>
  <c r="AK27" i="6"/>
  <c r="AJ27" i="6"/>
  <c r="AI27" i="6"/>
  <c r="AH27" i="6"/>
  <c r="AF27" i="6"/>
  <c r="AE27" i="6"/>
  <c r="AD27" i="6"/>
  <c r="AC27" i="6"/>
  <c r="AB27" i="6"/>
  <c r="AA27" i="6"/>
  <c r="Z27" i="6"/>
  <c r="X27" i="6"/>
  <c r="W27" i="6"/>
  <c r="V27" i="6"/>
  <c r="U27" i="6"/>
  <c r="T27" i="6"/>
  <c r="S27" i="6"/>
  <c r="R27" i="6"/>
  <c r="P27" i="6"/>
  <c r="O27" i="6"/>
  <c r="N27" i="6"/>
  <c r="M27" i="6"/>
  <c r="L27" i="6"/>
  <c r="K27" i="6"/>
  <c r="J27" i="6"/>
  <c r="H27" i="6"/>
  <c r="G27" i="6"/>
  <c r="F27" i="6"/>
  <c r="E27" i="6"/>
  <c r="D27" i="6"/>
  <c r="C27" i="6"/>
  <c r="AG25" i="6"/>
  <c r="Y25" i="6"/>
  <c r="Q25" i="6"/>
  <c r="I25" i="6"/>
  <c r="AG24" i="6"/>
  <c r="Y24" i="6"/>
  <c r="Q24" i="6"/>
  <c r="C24" i="7"/>
  <c r="I24" i="6"/>
  <c r="AG23" i="6"/>
  <c r="Y23" i="6"/>
  <c r="Q23" i="6"/>
  <c r="I23" i="6"/>
  <c r="AG22" i="6"/>
  <c r="Y22" i="6"/>
  <c r="Q22" i="6"/>
  <c r="I22" i="6"/>
  <c r="B22" i="7"/>
  <c r="AG21" i="6"/>
  <c r="Y21" i="6"/>
  <c r="Q21" i="6"/>
  <c r="I21" i="6"/>
  <c r="AG20" i="6"/>
  <c r="I20" i="6"/>
  <c r="AG19" i="6"/>
  <c r="Y19" i="6"/>
  <c r="Q19" i="6"/>
  <c r="C19" i="7"/>
  <c r="I19" i="6"/>
  <c r="AN17" i="6"/>
  <c r="AM17" i="6"/>
  <c r="AL17" i="6"/>
  <c r="AK17" i="6"/>
  <c r="AJ17" i="6"/>
  <c r="AI17" i="6"/>
  <c r="AH17" i="6"/>
  <c r="AF17" i="6"/>
  <c r="AE17" i="6"/>
  <c r="AD17" i="6"/>
  <c r="AC17" i="6"/>
  <c r="AB17" i="6"/>
  <c r="AA17" i="6"/>
  <c r="Z17" i="6"/>
  <c r="X17" i="6"/>
  <c r="W17" i="6"/>
  <c r="V17" i="6"/>
  <c r="V48" i="6" s="1"/>
  <c r="U17" i="6"/>
  <c r="T17" i="6"/>
  <c r="S17" i="6"/>
  <c r="R17" i="6"/>
  <c r="P17" i="6"/>
  <c r="O17" i="6"/>
  <c r="N17" i="6"/>
  <c r="M17" i="6"/>
  <c r="M48" i="6" s="1"/>
  <c r="L17" i="6"/>
  <c r="K17" i="6"/>
  <c r="J17" i="6"/>
  <c r="H17" i="6"/>
  <c r="G17" i="6"/>
  <c r="F17" i="6"/>
  <c r="E17" i="6"/>
  <c r="D17" i="6"/>
  <c r="C17" i="6"/>
  <c r="B17" i="6"/>
  <c r="B48" i="6" s="1"/>
  <c r="AG15" i="6"/>
  <c r="Y15" i="6"/>
  <c r="Q15" i="6"/>
  <c r="I15" i="6"/>
  <c r="B15" i="7"/>
  <c r="AG14" i="6"/>
  <c r="Y14" i="6"/>
  <c r="Q14" i="6"/>
  <c r="I14" i="6"/>
  <c r="AG13" i="6"/>
  <c r="Y13" i="6"/>
  <c r="Q13" i="6"/>
  <c r="I13" i="6"/>
  <c r="AG12" i="6"/>
  <c r="Y12" i="6"/>
  <c r="Q12" i="6"/>
  <c r="I12" i="6"/>
  <c r="AG11" i="6"/>
  <c r="E11" i="7"/>
  <c r="Y11" i="6"/>
  <c r="Q11" i="6"/>
  <c r="I11" i="6"/>
  <c r="AG10" i="6"/>
  <c r="Y10" i="6"/>
  <c r="D10" i="7"/>
  <c r="Q10" i="6"/>
  <c r="I10" i="6"/>
  <c r="B10" i="7"/>
  <c r="AG9" i="6"/>
  <c r="Y9" i="6"/>
  <c r="Q9" i="6"/>
  <c r="I9" i="6"/>
  <c r="AG8" i="6"/>
  <c r="Y8" i="6"/>
  <c r="D8" i="7"/>
  <c r="Q8" i="6"/>
  <c r="I8" i="6"/>
  <c r="B8" i="7"/>
  <c r="AG7" i="6"/>
  <c r="E7" i="7"/>
  <c r="Y7" i="6"/>
  <c r="Q7" i="6"/>
  <c r="C7" i="7"/>
  <c r="I7" i="6"/>
  <c r="AG6" i="6"/>
  <c r="Y6" i="6"/>
  <c r="D6" i="7"/>
  <c r="Q6" i="6"/>
  <c r="I6" i="6"/>
  <c r="AG5" i="6"/>
  <c r="E5" i="7"/>
  <c r="Y5" i="6"/>
  <c r="Q5" i="6"/>
  <c r="C5" i="7"/>
  <c r="I5" i="6"/>
  <c r="AG4" i="6"/>
  <c r="Y4" i="6"/>
  <c r="Q4" i="6"/>
  <c r="I4" i="6"/>
  <c r="L48" i="6"/>
  <c r="Y38" i="6"/>
  <c r="AF48" i="6"/>
  <c r="E48" i="6"/>
  <c r="W48" i="6"/>
  <c r="AH48" i="6"/>
  <c r="Y46" i="6"/>
  <c r="O48" i="6"/>
  <c r="AI48" i="6"/>
  <c r="G48" i="6"/>
  <c r="P48" i="6"/>
  <c r="Z48" i="6"/>
  <c r="H48" i="6"/>
  <c r="AA48" i="6"/>
  <c r="Q38" i="6"/>
  <c r="J48" i="6"/>
  <c r="S48" i="6"/>
  <c r="AB48" i="6"/>
  <c r="AL48" i="6"/>
  <c r="Y27" i="6"/>
  <c r="F47" i="7"/>
  <c r="AG27" i="6"/>
  <c r="AG38" i="6"/>
  <c r="I47" i="6"/>
  <c r="F27" i="7"/>
  <c r="Q46" i="6"/>
  <c r="I27" i="6"/>
  <c r="AG46" i="6"/>
  <c r="M6" i="7"/>
  <c r="M9" i="7"/>
  <c r="M8" i="7"/>
  <c r="M7" i="7"/>
  <c r="BO49" i="9"/>
  <c r="CW49" i="9"/>
  <c r="CT49" i="9"/>
  <c r="CV49" i="9"/>
  <c r="CS28" i="9"/>
  <c r="CF49" i="9"/>
  <c r="CD49" i="9"/>
  <c r="CH49" i="9"/>
  <c r="CG49" i="9"/>
  <c r="CJ49" i="9"/>
  <c r="AN49" i="9"/>
  <c r="BT49" i="9"/>
  <c r="BJ49" i="9"/>
  <c r="AD49" i="9"/>
  <c r="D30" i="8"/>
  <c r="Q39" i="9"/>
  <c r="B30" i="8"/>
  <c r="BM18" i="9"/>
  <c r="BB49" i="9"/>
  <c r="AW18" i="9"/>
  <c r="BP49" i="9"/>
  <c r="BQ49" i="9"/>
  <c r="BU39" i="9"/>
  <c r="BN49" i="9"/>
  <c r="BU28" i="9"/>
  <c r="BM28" i="9"/>
  <c r="BE28" i="9"/>
  <c r="BE39" i="9"/>
  <c r="AT49" i="9"/>
  <c r="BL49" i="9"/>
  <c r="BI49" i="9"/>
  <c r="BK49" i="9"/>
  <c r="BH49" i="9"/>
  <c r="BM39" i="9"/>
  <c r="AP49" i="9"/>
  <c r="AS49" i="9"/>
  <c r="AW39" i="9"/>
  <c r="AW28" i="9"/>
  <c r="AM49" i="9"/>
  <c r="AJ49" i="9"/>
  <c r="AK49" i="9"/>
  <c r="AG18" i="9"/>
  <c r="AL49" i="9"/>
  <c r="E5" i="8"/>
  <c r="AG17" i="6" l="1"/>
  <c r="B11" i="7"/>
  <c r="E12" i="7"/>
  <c r="C13" i="7"/>
  <c r="B19" i="7"/>
  <c r="E23" i="7"/>
  <c r="C29" i="7"/>
  <c r="E34" i="7"/>
  <c r="L34" i="15"/>
  <c r="M34" i="15" s="1"/>
  <c r="C40" i="7"/>
  <c r="D42" i="7"/>
  <c r="B47" i="7"/>
  <c r="C46" i="7"/>
  <c r="D46" i="7"/>
  <c r="D5" i="7"/>
  <c r="B6" i="7"/>
  <c r="C8" i="7"/>
  <c r="C11" i="7"/>
  <c r="D13" i="7"/>
  <c r="B14" i="7"/>
  <c r="L22" i="15"/>
  <c r="B24" i="7"/>
  <c r="D25" i="7"/>
  <c r="B29" i="7"/>
  <c r="D40" i="7"/>
  <c r="E40" i="7"/>
  <c r="C41" i="7"/>
  <c r="B9" i="7"/>
  <c r="E10" i="7"/>
  <c r="C14" i="7"/>
  <c r="B20" i="7"/>
  <c r="L20" i="15"/>
  <c r="C22" i="7"/>
  <c r="D48" i="6"/>
  <c r="AE48" i="6"/>
  <c r="C44" i="7"/>
  <c r="G44" i="7" s="1"/>
  <c r="C45" i="7"/>
  <c r="E45" i="7"/>
  <c r="D20" i="7"/>
  <c r="E46" i="7"/>
  <c r="C6" i="7"/>
  <c r="C9" i="7"/>
  <c r="D11" i="7"/>
  <c r="B12" i="7"/>
  <c r="E13" i="7"/>
  <c r="D22" i="7"/>
  <c r="E35" i="7"/>
  <c r="L35" i="15"/>
  <c r="M35" i="15" s="1"/>
  <c r="D44" i="7"/>
  <c r="C48" i="6"/>
  <c r="K48" i="6"/>
  <c r="D47" i="7"/>
  <c r="E26" i="7"/>
  <c r="E43" i="7"/>
  <c r="D45" i="7"/>
  <c r="E44" i="7"/>
  <c r="B4" i="7"/>
  <c r="B7" i="7"/>
  <c r="E8" i="7"/>
  <c r="D14" i="7"/>
  <c r="D19" i="7"/>
  <c r="B21" i="7"/>
  <c r="L21" i="15"/>
  <c r="E22" i="7"/>
  <c r="B23" i="7"/>
  <c r="E32" i="7"/>
  <c r="G32" i="7" s="1"/>
  <c r="H32" i="7" s="1"/>
  <c r="L32" i="15"/>
  <c r="M32" i="15" s="1"/>
  <c r="E37" i="7"/>
  <c r="L37" i="15"/>
  <c r="D26" i="7"/>
  <c r="G26" i="7" s="1"/>
  <c r="H26" i="7" s="1"/>
  <c r="E42" i="7"/>
  <c r="D43" i="7"/>
  <c r="C25" i="7"/>
  <c r="E25" i="7"/>
  <c r="E41" i="7"/>
  <c r="E16" i="7"/>
  <c r="B16" i="7"/>
  <c r="G16" i="7" s="1"/>
  <c r="H16" i="7" s="1"/>
  <c r="C4" i="7"/>
  <c r="C17" i="7" s="1"/>
  <c r="D9" i="7"/>
  <c r="C12" i="7"/>
  <c r="E14" i="7"/>
  <c r="C15" i="7"/>
  <c r="L15" i="15"/>
  <c r="E19" i="7"/>
  <c r="C21" i="7"/>
  <c r="D24" i="7"/>
  <c r="L24" i="15"/>
  <c r="E33" i="7"/>
  <c r="G33" i="7" s="1"/>
  <c r="H33" i="7" s="1"/>
  <c r="L33" i="15"/>
  <c r="M33" i="15" s="1"/>
  <c r="G37" i="7"/>
  <c r="H37" i="7" s="1"/>
  <c r="C26" i="7"/>
  <c r="C20" i="7"/>
  <c r="C43" i="7"/>
  <c r="E20" i="7"/>
  <c r="D4" i="7"/>
  <c r="B5" i="7"/>
  <c r="B17" i="7" s="1"/>
  <c r="E6" i="7"/>
  <c r="E9" i="7"/>
  <c r="D12" i="7"/>
  <c r="B13" i="7"/>
  <c r="D15" i="7"/>
  <c r="D21" i="7"/>
  <c r="C23" i="7"/>
  <c r="L23" i="15"/>
  <c r="E24" i="7"/>
  <c r="E29" i="7"/>
  <c r="E30" i="7"/>
  <c r="G30" i="7" s="1"/>
  <c r="H30" i="7" s="1"/>
  <c r="L30" i="15"/>
  <c r="D41" i="7"/>
  <c r="L41" i="15"/>
  <c r="AJ48" i="6"/>
  <c r="B26" i="7"/>
  <c r="E36" i="7"/>
  <c r="D7" i="7"/>
  <c r="C10" i="7"/>
  <c r="L10" i="15"/>
  <c r="E15" i="7"/>
  <c r="E21" i="7"/>
  <c r="D23" i="7"/>
  <c r="D27" i="7" s="1"/>
  <c r="B25" i="7"/>
  <c r="L25" i="15"/>
  <c r="D29" i="7"/>
  <c r="C42" i="7"/>
  <c r="G42" i="7" s="1"/>
  <c r="H42" i="7" s="1"/>
  <c r="L42" i="15"/>
  <c r="N48" i="6"/>
  <c r="U48" i="6"/>
  <c r="AC48" i="6"/>
  <c r="AK48" i="6"/>
  <c r="B45" i="7"/>
  <c r="E31" i="7"/>
  <c r="G31" i="7" s="1"/>
  <c r="H31" i="7" s="1"/>
  <c r="L16" i="15"/>
  <c r="G34" i="7"/>
  <c r="H34" i="7" s="1"/>
  <c r="G10" i="7"/>
  <c r="H10" i="7" s="1"/>
  <c r="F17" i="7"/>
  <c r="F48" i="7" s="1"/>
  <c r="N5" i="7"/>
  <c r="N10" i="7" s="1"/>
  <c r="O5" i="7"/>
  <c r="O10" i="7" s="1"/>
  <c r="Y17" i="6"/>
  <c r="M6" i="8"/>
  <c r="Y10" i="8" s="1"/>
  <c r="CS18" i="9"/>
  <c r="Q17" i="6"/>
  <c r="R5" i="7"/>
  <c r="R10" i="7" s="1"/>
  <c r="I17" i="6"/>
  <c r="I48" i="6" s="1"/>
  <c r="AD48" i="6"/>
  <c r="BM47" i="9"/>
  <c r="BM48" i="9" s="1"/>
  <c r="BM49" i="9" s="1"/>
  <c r="BM50" i="9" s="1"/>
  <c r="BF48" i="9"/>
  <c r="BF49" i="9" s="1"/>
  <c r="R48" i="6"/>
  <c r="AN48" i="6"/>
  <c r="E4" i="7"/>
  <c r="M5" i="7"/>
  <c r="M10" i="7" s="1"/>
  <c r="Q27" i="6"/>
  <c r="Y47" i="6"/>
  <c r="G41" i="7"/>
  <c r="H41" i="7" s="1"/>
  <c r="AG47" i="6"/>
  <c r="Q47" i="6"/>
  <c r="P5" i="7"/>
  <c r="P10" i="7" s="1"/>
  <c r="C12" i="8"/>
  <c r="C18" i="8" s="1"/>
  <c r="Q18" i="9"/>
  <c r="AG48" i="9"/>
  <c r="E48" i="8" s="1"/>
  <c r="Q48" i="9"/>
  <c r="C48" i="8" s="1"/>
  <c r="C49" i="9"/>
  <c r="K49" i="10"/>
  <c r="AZ49" i="9"/>
  <c r="CB49" i="9"/>
  <c r="CE49" i="9"/>
  <c r="E18" i="8"/>
  <c r="P37" i="8"/>
  <c r="Q37" i="8" s="1"/>
  <c r="E49" i="9"/>
  <c r="I18" i="9"/>
  <c r="O28" i="8"/>
  <c r="C46" i="11"/>
  <c r="N46" i="11" s="1"/>
  <c r="C46" i="13"/>
  <c r="Y48" i="9"/>
  <c r="D48" i="8" s="1"/>
  <c r="Y39" i="9"/>
  <c r="AU49" i="9"/>
  <c r="J49" i="9"/>
  <c r="Q28" i="9"/>
  <c r="Q49" i="9" s="1"/>
  <c r="C45" i="11"/>
  <c r="N45" i="11" s="1"/>
  <c r="C45" i="13"/>
  <c r="S45" i="13" s="1"/>
  <c r="G36" i="7"/>
  <c r="H36" i="7" s="1"/>
  <c r="V49" i="9"/>
  <c r="Z49" i="9"/>
  <c r="AQ49" i="9"/>
  <c r="AX49" i="9"/>
  <c r="BD49" i="9"/>
  <c r="DI18" i="9"/>
  <c r="N49" i="9"/>
  <c r="P49" i="9"/>
  <c r="B49" i="9"/>
  <c r="I48" i="9"/>
  <c r="B48" i="8" s="1"/>
  <c r="C44" i="11"/>
  <c r="C44" i="13"/>
  <c r="S44" i="13" s="1"/>
  <c r="G35" i="7"/>
  <c r="H35" i="7" s="1"/>
  <c r="U49" i="9"/>
  <c r="X49" i="9"/>
  <c r="AB49" i="9"/>
  <c r="AY49" i="9"/>
  <c r="CC18" i="9"/>
  <c r="C43" i="11"/>
  <c r="C43" i="13"/>
  <c r="S43" i="13" s="1"/>
  <c r="AC49" i="9"/>
  <c r="AF49" i="9"/>
  <c r="AR49" i="9"/>
  <c r="CY49" i="9"/>
  <c r="DI47" i="9"/>
  <c r="O47" i="8" s="1"/>
  <c r="O48" i="8" s="1"/>
  <c r="DA18" i="9"/>
  <c r="F49" i="9"/>
  <c r="C42" i="11"/>
  <c r="C48" i="11" s="1"/>
  <c r="C42" i="13"/>
  <c r="S42" i="13" s="1"/>
  <c r="D18" i="8"/>
  <c r="AE49" i="9"/>
  <c r="DD49" i="9"/>
  <c r="K49" i="9"/>
  <c r="O49" i="9"/>
  <c r="H49" i="9"/>
  <c r="N5" i="11"/>
  <c r="N8" i="11"/>
  <c r="O8" i="11" s="1"/>
  <c r="N16" i="11"/>
  <c r="O16" i="11" s="1"/>
  <c r="N15" i="11"/>
  <c r="O15" i="11" s="1"/>
  <c r="N37" i="11"/>
  <c r="O37" i="11" s="1"/>
  <c r="N29" i="11"/>
  <c r="O29" i="11" s="1"/>
  <c r="N23" i="11"/>
  <c r="O23" i="11" s="1"/>
  <c r="N33" i="11"/>
  <c r="O33" i="11" s="1"/>
  <c r="N22" i="11"/>
  <c r="O22" i="11" s="1"/>
  <c r="N31" i="11"/>
  <c r="O31" i="11" s="1"/>
  <c r="N20" i="11"/>
  <c r="O20" i="11" s="1"/>
  <c r="N9" i="11"/>
  <c r="O9" i="11" s="1"/>
  <c r="N10" i="11"/>
  <c r="O10" i="11" s="1"/>
  <c r="N36" i="11"/>
  <c r="O36" i="11" s="1"/>
  <c r="N25" i="11"/>
  <c r="O25" i="11" s="1"/>
  <c r="N43" i="11"/>
  <c r="R49" i="10"/>
  <c r="N32" i="11"/>
  <c r="O32" i="11" s="1"/>
  <c r="N21" i="11"/>
  <c r="O21" i="11" s="1"/>
  <c r="C27" i="11"/>
  <c r="C39" i="11"/>
  <c r="N26" i="11"/>
  <c r="N30" i="11"/>
  <c r="O30" i="11" s="1"/>
  <c r="B19" i="11"/>
  <c r="I27" i="10"/>
  <c r="Q48" i="10"/>
  <c r="C48" i="13" s="1"/>
  <c r="D41" i="11"/>
  <c r="D48" i="11" s="1"/>
  <c r="Y48" i="10"/>
  <c r="D27" i="11"/>
  <c r="D39" i="11"/>
  <c r="N11" i="11"/>
  <c r="O11" i="11" s="1"/>
  <c r="N34" i="11"/>
  <c r="O34" i="11" s="1"/>
  <c r="N35" i="11"/>
  <c r="O35" i="11" s="1"/>
  <c r="N24" i="11"/>
  <c r="O24" i="11" s="1"/>
  <c r="N44" i="11"/>
  <c r="N13" i="11"/>
  <c r="O13" i="11" s="1"/>
  <c r="B17" i="11"/>
  <c r="C17" i="11"/>
  <c r="D17" i="11"/>
  <c r="B39" i="11"/>
  <c r="X49" i="10"/>
  <c r="V49" i="10"/>
  <c r="U49" i="10"/>
  <c r="Y39" i="10"/>
  <c r="Q39" i="10"/>
  <c r="F49" i="10"/>
  <c r="I39" i="10"/>
  <c r="L49" i="10"/>
  <c r="Q27" i="10"/>
  <c r="J49" i="10"/>
  <c r="Y27" i="10"/>
  <c r="H49" i="10"/>
  <c r="D49" i="10"/>
  <c r="C49" i="10"/>
  <c r="M49" i="10"/>
  <c r="O49" i="10"/>
  <c r="T49" i="10"/>
  <c r="S49" i="10"/>
  <c r="Y17" i="10"/>
  <c r="Q17" i="10"/>
  <c r="G49" i="10"/>
  <c r="E49" i="10"/>
  <c r="I17" i="10"/>
  <c r="B49" i="10"/>
  <c r="CL49" i="9"/>
  <c r="CN49" i="9"/>
  <c r="CP49" i="9"/>
  <c r="CO49" i="9"/>
  <c r="BX49" i="9"/>
  <c r="BZ49" i="9"/>
  <c r="BG49" i="9"/>
  <c r="CI49" i="9"/>
  <c r="K28" i="8"/>
  <c r="CA49" i="9"/>
  <c r="CQ49" i="9"/>
  <c r="M28" i="8"/>
  <c r="P8" i="8"/>
  <c r="Q8" i="8" s="1"/>
  <c r="N39" i="8"/>
  <c r="P26" i="8"/>
  <c r="Q26" i="8" s="1"/>
  <c r="O39" i="8"/>
  <c r="P5" i="8"/>
  <c r="Z22" i="8"/>
  <c r="N18" i="8"/>
  <c r="DG49" i="9"/>
  <c r="F45" i="8"/>
  <c r="P45" i="8" s="1"/>
  <c r="Q45" i="8" s="1"/>
  <c r="AO48" i="9"/>
  <c r="F48" i="8" s="1"/>
  <c r="AO39" i="9"/>
  <c r="F35" i="8"/>
  <c r="F39" i="8" s="1"/>
  <c r="F18" i="8"/>
  <c r="G18" i="8"/>
  <c r="I28" i="8"/>
  <c r="V9" i="8"/>
  <c r="K30" i="8"/>
  <c r="K39" i="8" s="1"/>
  <c r="CC39" i="9"/>
  <c r="L34" i="8"/>
  <c r="L39" i="8" s="1"/>
  <c r="CK39" i="9"/>
  <c r="L23" i="8"/>
  <c r="L28" i="8" s="1"/>
  <c r="CK28" i="9"/>
  <c r="X9" i="8"/>
  <c r="P36" i="8"/>
  <c r="Q36" i="8" s="1"/>
  <c r="P14" i="8"/>
  <c r="Q14" i="8" s="1"/>
  <c r="I39" i="8"/>
  <c r="J43" i="8"/>
  <c r="BU48" i="9"/>
  <c r="J48" i="8" s="1"/>
  <c r="J12" i="8"/>
  <c r="V16" i="8" s="1"/>
  <c r="BU18" i="9"/>
  <c r="BU49" i="9" s="1"/>
  <c r="BU50" i="9" s="1"/>
  <c r="P17" i="8"/>
  <c r="Q17" i="8" s="1"/>
  <c r="P46" i="8"/>
  <c r="Q46" i="8" s="1"/>
  <c r="P24" i="8"/>
  <c r="Q24" i="8" s="1"/>
  <c r="P13" i="8"/>
  <c r="Q13" i="8" s="1"/>
  <c r="E20" i="8"/>
  <c r="E28" i="8" s="1"/>
  <c r="AG28" i="9"/>
  <c r="P27" i="8"/>
  <c r="Q27" i="8" s="1"/>
  <c r="S49" i="9"/>
  <c r="BC49" i="9"/>
  <c r="CR49" i="9"/>
  <c r="E30" i="8"/>
  <c r="E39" i="8" s="1"/>
  <c r="AG39" i="9"/>
  <c r="BE18" i="9"/>
  <c r="H12" i="8"/>
  <c r="H18" i="8" s="1"/>
  <c r="J28" i="8"/>
  <c r="C28" i="8"/>
  <c r="P44" i="8"/>
  <c r="Q44" i="8" s="1"/>
  <c r="P33" i="8"/>
  <c r="Q33" i="8" s="1"/>
  <c r="P22" i="8"/>
  <c r="Q22" i="8" s="1"/>
  <c r="AA9" i="8"/>
  <c r="AA22" i="8" s="1"/>
  <c r="O18" i="8"/>
  <c r="G41" i="8"/>
  <c r="G28" i="8"/>
  <c r="M18" i="8"/>
  <c r="Y9" i="8"/>
  <c r="Y22" i="8" s="1"/>
  <c r="P43" i="8"/>
  <c r="Q43" i="8" s="1"/>
  <c r="P32" i="8"/>
  <c r="Q32" i="8" s="1"/>
  <c r="P21" i="8"/>
  <c r="Q21" i="8" s="1"/>
  <c r="P10" i="8"/>
  <c r="Q10" i="8" s="1"/>
  <c r="Y28" i="9"/>
  <c r="BA49" i="9"/>
  <c r="BV49" i="9"/>
  <c r="G39" i="8"/>
  <c r="BE48" i="9"/>
  <c r="I18" i="8"/>
  <c r="W9" i="8"/>
  <c r="W22" i="8" s="1"/>
  <c r="K18" i="8"/>
  <c r="B28" i="8"/>
  <c r="P9" i="8"/>
  <c r="Q9" i="8" s="1"/>
  <c r="AH49" i="9"/>
  <c r="AW47" i="9"/>
  <c r="G47" i="8" s="1"/>
  <c r="P35" i="8"/>
  <c r="Q35" i="8" s="1"/>
  <c r="P38" i="8"/>
  <c r="Q38" i="8" s="1"/>
  <c r="P16" i="8"/>
  <c r="Q16" i="8" s="1"/>
  <c r="H28" i="8"/>
  <c r="D28" i="8"/>
  <c r="BS49" i="9"/>
  <c r="F25" i="8"/>
  <c r="F28" i="8" s="1"/>
  <c r="AO28" i="9"/>
  <c r="CK18" i="9"/>
  <c r="L6" i="8"/>
  <c r="X10" i="8" s="1"/>
  <c r="M39" i="8"/>
  <c r="P15" i="8"/>
  <c r="Q15" i="8" s="1"/>
  <c r="P7" i="8"/>
  <c r="Q7" i="8" s="1"/>
  <c r="H39" i="8"/>
  <c r="I39" i="9"/>
  <c r="B11" i="8"/>
  <c r="CC47" i="9"/>
  <c r="DA28" i="9"/>
  <c r="N23" i="8"/>
  <c r="N28" i="8" s="1"/>
  <c r="D31" i="8"/>
  <c r="P31" i="8" s="1"/>
  <c r="Q31" i="8" s="1"/>
  <c r="CS39" i="9"/>
  <c r="DC49" i="9"/>
  <c r="CK48" i="9"/>
  <c r="L48" i="8" s="1"/>
  <c r="L42" i="8"/>
  <c r="P42" i="8" s="1"/>
  <c r="Q42" i="8" s="1"/>
  <c r="DA47" i="9"/>
  <c r="I28" i="9"/>
  <c r="I49" i="9" s="1"/>
  <c r="D41" i="8"/>
  <c r="C41" i="8"/>
  <c r="DA39" i="9"/>
  <c r="DI48" i="9"/>
  <c r="Y18" i="9"/>
  <c r="AO18" i="9"/>
  <c r="AO49" i="9" s="1"/>
  <c r="AO50" i="9" s="1"/>
  <c r="B41" i="8"/>
  <c r="E41" i="8"/>
  <c r="DF49" i="9"/>
  <c r="DH49" i="9"/>
  <c r="M48" i="8"/>
  <c r="DB49" i="9"/>
  <c r="DI39" i="9"/>
  <c r="DI28" i="9"/>
  <c r="CS47" i="9"/>
  <c r="CS48" i="9" s="1"/>
  <c r="CM49" i="9"/>
  <c r="BY49" i="9"/>
  <c r="BW49" i="9"/>
  <c r="CC28" i="9"/>
  <c r="E17" i="7" l="1"/>
  <c r="G21" i="7"/>
  <c r="H21" i="7" s="1"/>
  <c r="D17" i="7"/>
  <c r="G15" i="7"/>
  <c r="H15" i="7" s="1"/>
  <c r="H17" i="7" s="1"/>
  <c r="G20" i="7"/>
  <c r="H20" i="7" s="1"/>
  <c r="L17" i="15"/>
  <c r="L26" i="15"/>
  <c r="E27" i="7"/>
  <c r="G19" i="7"/>
  <c r="H19" i="7" s="1"/>
  <c r="L46" i="15"/>
  <c r="M46" i="15" s="1"/>
  <c r="G23" i="7"/>
  <c r="H23" i="7" s="1"/>
  <c r="L43" i="15"/>
  <c r="M43" i="15" s="1"/>
  <c r="G25" i="7"/>
  <c r="H25" i="7" s="1"/>
  <c r="L44" i="15"/>
  <c r="O49" i="8"/>
  <c r="C47" i="7"/>
  <c r="L19" i="15"/>
  <c r="K49" i="8"/>
  <c r="E47" i="7"/>
  <c r="G24" i="7"/>
  <c r="H24" i="7" s="1"/>
  <c r="L29" i="15"/>
  <c r="M29" i="15" s="1"/>
  <c r="L45" i="15"/>
  <c r="M45" i="15" s="1"/>
  <c r="L47" i="15"/>
  <c r="L40" i="15"/>
  <c r="G43" i="7"/>
  <c r="H43" i="7" s="1"/>
  <c r="C27" i="7"/>
  <c r="C48" i="7" s="1"/>
  <c r="G22" i="7"/>
  <c r="H22" i="7" s="1"/>
  <c r="B27" i="7"/>
  <c r="B48" i="7" s="1"/>
  <c r="E48" i="7"/>
  <c r="G38" i="7"/>
  <c r="H38" i="7" s="1"/>
  <c r="F55" i="13" s="1"/>
  <c r="G27" i="7"/>
  <c r="H27" i="7" s="1"/>
  <c r="F54" i="13" s="1"/>
  <c r="AW48" i="9"/>
  <c r="G48" i="8" s="1"/>
  <c r="N42" i="11"/>
  <c r="AG49" i="9"/>
  <c r="AG50" i="9" s="1"/>
  <c r="Q5" i="8"/>
  <c r="Q5" i="7"/>
  <c r="Q10" i="7" s="1"/>
  <c r="BE49" i="9"/>
  <c r="BE50" i="9" s="1"/>
  <c r="P20" i="8"/>
  <c r="Q20" i="8" s="1"/>
  <c r="G29" i="7"/>
  <c r="H29" i="7" s="1"/>
  <c r="Q48" i="6"/>
  <c r="Q49" i="6" s="1"/>
  <c r="N17" i="11"/>
  <c r="O5" i="11"/>
  <c r="C49" i="13"/>
  <c r="R48" i="13"/>
  <c r="R49" i="13" s="1"/>
  <c r="Y48" i="6"/>
  <c r="Y49" i="6" s="1"/>
  <c r="G40" i="7"/>
  <c r="AG48" i="6"/>
  <c r="AG49" i="6" s="1"/>
  <c r="D48" i="7"/>
  <c r="S48" i="13"/>
  <c r="S49" i="13" s="1"/>
  <c r="O39" i="11"/>
  <c r="N39" i="11"/>
  <c r="N41" i="11"/>
  <c r="N48" i="11"/>
  <c r="I56" i="13" s="1"/>
  <c r="I57" i="13" s="1"/>
  <c r="D49" i="11"/>
  <c r="C49" i="11"/>
  <c r="B27" i="11"/>
  <c r="N27" i="11" s="1"/>
  <c r="N19" i="11"/>
  <c r="Y49" i="10"/>
  <c r="Y50" i="10" s="1"/>
  <c r="Q49" i="10"/>
  <c r="Q50" i="10" s="1"/>
  <c r="I49" i="10"/>
  <c r="I50" i="10" s="1"/>
  <c r="CS49" i="9"/>
  <c r="CS50" i="9" s="1"/>
  <c r="CK49" i="9"/>
  <c r="CK50" i="9" s="1"/>
  <c r="I49" i="8"/>
  <c r="H49" i="8"/>
  <c r="E49" i="8"/>
  <c r="P39" i="8"/>
  <c r="P28" i="8"/>
  <c r="P41" i="8"/>
  <c r="P25" i="8"/>
  <c r="Q25" i="8" s="1"/>
  <c r="P12" i="8"/>
  <c r="Q12" i="8" s="1"/>
  <c r="P34" i="8"/>
  <c r="Q34" i="8" s="1"/>
  <c r="Q39" i="8" s="1"/>
  <c r="H55" i="13" s="1"/>
  <c r="P6" i="8"/>
  <c r="Q6" i="8" s="1"/>
  <c r="F49" i="8"/>
  <c r="C49" i="8"/>
  <c r="N47" i="8"/>
  <c r="DA48" i="9"/>
  <c r="DA49" i="9" s="1"/>
  <c r="DA50" i="9" s="1"/>
  <c r="P11" i="8"/>
  <c r="Q11" i="8" s="1"/>
  <c r="B18" i="8"/>
  <c r="B49" i="8" s="1"/>
  <c r="X22" i="8"/>
  <c r="V22" i="8"/>
  <c r="P30" i="8"/>
  <c r="DI49" i="9"/>
  <c r="DI50" i="9" s="1"/>
  <c r="D49" i="8"/>
  <c r="L18" i="8"/>
  <c r="L49" i="8" s="1"/>
  <c r="J18" i="8"/>
  <c r="J49" i="8" s="1"/>
  <c r="CC48" i="9"/>
  <c r="Y49" i="9"/>
  <c r="CC49" i="9"/>
  <c r="CC50" i="9" s="1"/>
  <c r="M49" i="8"/>
  <c r="P23" i="8"/>
  <c r="Q23" i="8" s="1"/>
  <c r="G49" i="8"/>
  <c r="AW49" i="9"/>
  <c r="AW50" i="9" s="1"/>
  <c r="N26" i="15" l="1"/>
  <c r="I26" i="7"/>
  <c r="G17" i="7"/>
  <c r="L27" i="15"/>
  <c r="M48" i="15" s="1"/>
  <c r="R27" i="8"/>
  <c r="Q28" i="8"/>
  <c r="H54" i="13" s="1"/>
  <c r="N49" i="11"/>
  <c r="G45" i="7"/>
  <c r="H45" i="7" s="1"/>
  <c r="H47" i="7" s="1"/>
  <c r="F56" i="13" s="1"/>
  <c r="F57" i="13" s="1"/>
  <c r="P18" i="8"/>
  <c r="O19" i="11"/>
  <c r="B49" i="11"/>
  <c r="P47" i="8"/>
  <c r="Q47" i="8" s="1"/>
  <c r="Q48" i="8" s="1"/>
  <c r="H56" i="13" s="1"/>
  <c r="N48" i="8"/>
  <c r="H57" i="13" l="1"/>
  <c r="L48" i="15"/>
  <c r="G47" i="7"/>
  <c r="O49" i="11"/>
  <c r="N49" i="8"/>
  <c r="P48" i="8"/>
  <c r="H48" i="7" l="1"/>
  <c r="G48" i="7"/>
  <c r="Q49" i="8"/>
  <c r="P49" i="8"/>
</calcChain>
</file>

<file path=xl/sharedStrings.xml><?xml version="1.0" encoding="utf-8"?>
<sst xmlns="http://schemas.openxmlformats.org/spreadsheetml/2006/main" count="1355" uniqueCount="128">
  <si>
    <t>Fit Point</t>
  </si>
  <si>
    <t>Thursday</t>
  </si>
  <si>
    <t>Monday</t>
  </si>
  <si>
    <t>Tuesday</t>
  </si>
  <si>
    <t>Wednesday</t>
  </si>
  <si>
    <t>Friday</t>
  </si>
  <si>
    <t>Saturday</t>
  </si>
  <si>
    <t>Sunday</t>
  </si>
  <si>
    <t>Blue Ball</t>
  </si>
  <si>
    <t>Red Ball</t>
  </si>
  <si>
    <t>Orange Ball</t>
  </si>
  <si>
    <t>Green Ball</t>
  </si>
  <si>
    <t>Yellow Ball</t>
  </si>
  <si>
    <t>Adult Beginner</t>
  </si>
  <si>
    <t>Adult Drill Point &amp; Play</t>
  </si>
  <si>
    <t>Cardio</t>
  </si>
  <si>
    <t>Private</t>
  </si>
  <si>
    <t>Week</t>
  </si>
  <si>
    <t xml:space="preserve">Total </t>
  </si>
  <si>
    <t xml:space="preserve"> </t>
  </si>
  <si>
    <t>Week ending</t>
  </si>
  <si>
    <t>Term 1</t>
  </si>
  <si>
    <t>Coaching</t>
  </si>
  <si>
    <t>Schools</t>
  </si>
  <si>
    <t>Development / Tournament Squad</t>
  </si>
  <si>
    <t>Monday Night Ladies - Div 1 &amp; 2</t>
  </si>
  <si>
    <t>Thursday Mixed Night - Div 1 &amp; 2</t>
  </si>
  <si>
    <t>Tuesday Night Mixed - Div 1 &amp; 2</t>
  </si>
  <si>
    <t xml:space="preserve">Wednesday Ladies Midweek </t>
  </si>
  <si>
    <t>Competitions</t>
  </si>
  <si>
    <t>Green/Yellow Ball Comp - Sunday</t>
  </si>
  <si>
    <t>Red/Orange Ball Comp - Friday</t>
  </si>
  <si>
    <t>IFS</t>
  </si>
  <si>
    <t>Henry Kendall</t>
  </si>
  <si>
    <t>Gosford High</t>
  </si>
  <si>
    <t>The Adventist School</t>
  </si>
  <si>
    <t>Narara Public</t>
  </si>
  <si>
    <t>Central Coast Grammar</t>
  </si>
  <si>
    <t>Erina High</t>
  </si>
  <si>
    <t>St Phillips</t>
  </si>
  <si>
    <t>Tournaments</t>
  </si>
  <si>
    <t>Seniors</t>
  </si>
  <si>
    <t>Club Championships</t>
  </si>
  <si>
    <t>School Holiday Camps</t>
  </si>
  <si>
    <t xml:space="preserve">Grand Total </t>
  </si>
  <si>
    <t>Sunday Morning Comp</t>
  </si>
  <si>
    <t>AMT - January 2019</t>
  </si>
  <si>
    <t>Junior Gold/Silver/Bronze</t>
  </si>
  <si>
    <t>Endeavour Series/JDS</t>
  </si>
  <si>
    <t xml:space="preserve">Sydney North </t>
  </si>
  <si>
    <t>St Phillps</t>
  </si>
  <si>
    <t>Inter-Club</t>
  </si>
  <si>
    <t>Saturday Monthly Medal/Super Series</t>
  </si>
  <si>
    <t>Terrigal Primary</t>
  </si>
  <si>
    <t>Average</t>
  </si>
  <si>
    <t>Kulnura TC</t>
  </si>
  <si>
    <t>Hotshots</t>
  </si>
  <si>
    <t xml:space="preserve">Tournament </t>
  </si>
  <si>
    <t>Adult</t>
  </si>
  <si>
    <t>Rain Effected</t>
  </si>
  <si>
    <t>Term 2</t>
  </si>
  <si>
    <t xml:space="preserve">AMT </t>
  </si>
  <si>
    <t>Junior Gold/Silver/Bronze/U14 State</t>
  </si>
  <si>
    <t>Easter</t>
  </si>
  <si>
    <t>ANZAC</t>
  </si>
  <si>
    <t>Good Friday</t>
  </si>
  <si>
    <t>Wet</t>
  </si>
  <si>
    <t>State Titles</t>
  </si>
  <si>
    <t>Friday Social</t>
  </si>
  <si>
    <t>Friday Social (commences June 19)</t>
  </si>
  <si>
    <t>PH</t>
  </si>
  <si>
    <t>3 PH</t>
  </si>
  <si>
    <t>1 PH</t>
  </si>
  <si>
    <t>1 Wet Day</t>
  </si>
  <si>
    <t>3 Wet Days</t>
  </si>
  <si>
    <t>Red/Orange Ball Comp - Wednesday</t>
  </si>
  <si>
    <t>Tournament</t>
  </si>
  <si>
    <t>School Holidays</t>
  </si>
  <si>
    <t>2 Wet Days</t>
  </si>
  <si>
    <t>Endeavour Series/JDS/Woodbridge Cup</t>
  </si>
  <si>
    <t>Friday Junior Night</t>
  </si>
  <si>
    <t>Term 3</t>
  </si>
  <si>
    <t>J Cooper</t>
  </si>
  <si>
    <t>Social Groups</t>
  </si>
  <si>
    <t xml:space="preserve">Wet </t>
  </si>
  <si>
    <t>Green Point Christian College</t>
  </si>
  <si>
    <t>Platinum</t>
  </si>
  <si>
    <t>wet</t>
  </si>
  <si>
    <t xml:space="preserve">Terrigal </t>
  </si>
  <si>
    <t>Public Hol</t>
  </si>
  <si>
    <t xml:space="preserve">School Holidays </t>
  </si>
  <si>
    <t>T2</t>
  </si>
  <si>
    <t>T1</t>
  </si>
  <si>
    <t>T3</t>
  </si>
  <si>
    <t>Saturday Super Series &amp; Social</t>
  </si>
  <si>
    <t xml:space="preserve">Public </t>
  </si>
  <si>
    <t>Holiday</t>
  </si>
  <si>
    <t>Heat/Fire</t>
  </si>
  <si>
    <t>Todd Woodbridge Cup Nov 19</t>
  </si>
  <si>
    <t>Term 4</t>
  </si>
  <si>
    <t>AMT</t>
  </si>
  <si>
    <t>Todd Woodvridge Cup</t>
  </si>
  <si>
    <t>Fires</t>
  </si>
  <si>
    <t>T4</t>
  </si>
  <si>
    <t>Social Sunday</t>
  </si>
  <si>
    <t>Sunday Social</t>
  </si>
  <si>
    <t>School Holidays - End of Term 4</t>
  </si>
  <si>
    <t xml:space="preserve">Coaching </t>
  </si>
  <si>
    <t>Comps</t>
  </si>
  <si>
    <t>Term 1 - 2019</t>
  </si>
  <si>
    <t>Tournament Entries</t>
  </si>
  <si>
    <t>JT Gold (Dec)</t>
  </si>
  <si>
    <t>JT/AMT (Jan)</t>
  </si>
  <si>
    <t>AMT Bronze</t>
  </si>
  <si>
    <t>AMT Platinum</t>
  </si>
  <si>
    <t>2017/18</t>
  </si>
  <si>
    <t>2018/19</t>
  </si>
  <si>
    <t>2019/2020</t>
  </si>
  <si>
    <t>Tournament Players</t>
  </si>
  <si>
    <t>2016/17</t>
  </si>
  <si>
    <t>COVID -19</t>
  </si>
  <si>
    <t>School Holidays &amp; Easter</t>
  </si>
  <si>
    <t>Central Coast Super Series</t>
  </si>
  <si>
    <t>School Tournaments</t>
  </si>
  <si>
    <t>Friday Seniors (Start T2)</t>
  </si>
  <si>
    <t xml:space="preserve">Gym </t>
  </si>
  <si>
    <t>Competitions &amp; Court Bookings</t>
  </si>
  <si>
    <t>Court Bookings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</si>
</sst>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Helvetica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i/>
      <sz val="12"/>
      <color theme="1"/>
      <name val="Helvetica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Helvetica"/>
      <family val="2"/>
    </font>
    <font>
      <sz val="12"/>
      <color rgb="FF0000FF"/>
      <name val="Helvetica"/>
      <family val="2"/>
    </font>
    <font>
      <b/>
      <i/>
      <sz val="12"/>
      <color rgb="FF0000FF"/>
      <name val="Calibri"/>
      <family val="2"/>
      <scheme val="minor"/>
    </font>
    <font>
      <sz val="12"/>
      <color rgb="FFFF0000"/>
      <name val="Helvetica"/>
      <family val="2"/>
    </font>
    <font>
      <b/>
      <sz val="12"/>
      <color theme="1"/>
      <name val="Helvetica"/>
      <family val="2"/>
    </font>
    <font>
      <b/>
      <sz val="12"/>
      <color rgb="FF0000FF"/>
      <name val="Helvetic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color rgb="FF0000FF"/>
      <name val="Helvetica"/>
      <family val="2"/>
    </font>
    <font>
      <sz val="11"/>
      <color rgb="FF000000"/>
      <name val="Helvetica"/>
      <family val="2"/>
    </font>
    <font>
      <b/>
      <i/>
      <sz val="12"/>
      <color rgb="FFFF0000"/>
      <name val="Helvetica"/>
      <family val="2"/>
    </font>
    <font>
      <i/>
      <sz val="12"/>
      <color rgb="FFFF0000"/>
      <name val="Helvetica"/>
      <family val="2"/>
    </font>
    <font>
      <b/>
      <i/>
      <sz val="12"/>
      <color rgb="FF0000FF"/>
      <name val="Helvetica"/>
      <family val="2"/>
    </font>
    <font>
      <sz val="8"/>
      <name val="Calibri"/>
      <family val="2"/>
      <scheme val="minor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6" fillId="0" borderId="0" xfId="0" applyFont="1"/>
    <xf numFmtId="14" fontId="6" fillId="0" borderId="3" xfId="0" applyNumberFormat="1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Fill="1"/>
    <xf numFmtId="0" fontId="1" fillId="2" borderId="7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0" borderId="4" xfId="0" applyFill="1" applyBorder="1"/>
    <xf numFmtId="0" fontId="8" fillId="0" borderId="4" xfId="0" applyFont="1" applyBorder="1"/>
    <xf numFmtId="0" fontId="8" fillId="2" borderId="4" xfId="0" applyFont="1" applyFill="1" applyBorder="1"/>
    <xf numFmtId="0" fontId="8" fillId="0" borderId="4" xfId="0" applyFont="1" applyFill="1" applyBorder="1"/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3" borderId="4" xfId="0" applyFont="1" applyFill="1" applyBorder="1"/>
    <xf numFmtId="0" fontId="9" fillId="0" borderId="1" xfId="0" applyFont="1" applyFill="1" applyBorder="1"/>
    <xf numFmtId="14" fontId="6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2" borderId="4" xfId="0" applyFont="1" applyFill="1" applyBorder="1"/>
    <xf numFmtId="0" fontId="0" fillId="0" borderId="0" xfId="0" applyFont="1"/>
    <xf numFmtId="0" fontId="8" fillId="0" borderId="0" xfId="0" applyFont="1" applyFill="1" applyBorder="1"/>
    <xf numFmtId="0" fontId="10" fillId="0" borderId="2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" fontId="1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2" fillId="4" borderId="2" xfId="0" applyNumberFormat="1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center"/>
    </xf>
    <xf numFmtId="0" fontId="18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0" fontId="19" fillId="0" borderId="0" xfId="0" applyFont="1" applyFill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0" fillId="4" borderId="0" xfId="0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/>
    </xf>
    <xf numFmtId="0" fontId="21" fillId="0" borderId="0" xfId="0" applyFont="1" applyAlignment="1">
      <alignment vertical="top"/>
    </xf>
    <xf numFmtId="14" fontId="4" fillId="4" borderId="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4" fontId="4" fillId="0" borderId="0" xfId="0" applyNumberFormat="1" applyFont="1" applyFill="1" applyBorder="1" applyAlignment="1">
      <alignment horizontal="center" vertical="top" wrapText="1"/>
    </xf>
    <xf numFmtId="14" fontId="4" fillId="4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4" fontId="4" fillId="4" borderId="0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/>
    <xf numFmtId="14" fontId="4" fillId="4" borderId="0" xfId="0" applyNumberFormat="1" applyFont="1" applyFill="1" applyBorder="1" applyAlignment="1">
      <alignment horizontal="left"/>
    </xf>
    <xf numFmtId="0" fontId="28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4" fillId="0" borderId="4" xfId="0" applyFont="1" applyBorder="1"/>
    <xf numFmtId="14" fontId="4" fillId="4" borderId="0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4" fontId="4" fillId="4" borderId="0" xfId="0" applyNumberFormat="1" applyFont="1" applyFill="1" applyBorder="1" applyAlignment="1">
      <alignment horizontal="center" vertical="top" wrapText="1"/>
    </xf>
    <xf numFmtId="14" fontId="4" fillId="4" borderId="0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" fontId="6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4" fontId="4" fillId="4" borderId="0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0" xfId="0" applyFill="1" applyBorder="1"/>
    <xf numFmtId="1" fontId="7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9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"/>
  <sheetViews>
    <sheetView workbookViewId="0">
      <pane xSplit="4380" ySplit="1100" topLeftCell="AE20" activePane="bottomRight"/>
      <selection sqref="A1:XFD1048576"/>
      <selection pane="topRight" activeCell="AO1" sqref="AO1:AO1048576"/>
      <selection pane="bottomLeft" activeCell="A17" sqref="A17"/>
      <selection pane="bottomRight" activeCell="AO5" sqref="AO5"/>
    </sheetView>
  </sheetViews>
  <sheetFormatPr baseColWidth="10" defaultRowHeight="16"/>
  <cols>
    <col min="1" max="1" width="32.6640625" customWidth="1"/>
    <col min="2" max="15" width="10.83203125" style="2"/>
    <col min="17" max="17" width="10.83203125" style="1"/>
    <col min="18" max="23" width="10.83203125" style="2"/>
    <col min="25" max="25" width="10.83203125" style="1"/>
    <col min="26" max="31" width="10.83203125" style="2"/>
    <col min="33" max="33" width="10.83203125" style="1"/>
    <col min="34" max="39" width="10.83203125" style="2"/>
    <col min="41" max="41" width="10.83203125" style="1"/>
  </cols>
  <sheetData>
    <row r="1" spans="1:41">
      <c r="B1" s="3">
        <v>43465</v>
      </c>
      <c r="C1" s="3">
        <v>43466</v>
      </c>
      <c r="D1" s="3">
        <v>43467</v>
      </c>
      <c r="E1" s="3">
        <v>43468</v>
      </c>
      <c r="F1" s="3">
        <v>43469</v>
      </c>
      <c r="G1" s="3">
        <v>43470</v>
      </c>
      <c r="H1" s="3">
        <v>43471</v>
      </c>
      <c r="I1" s="12" t="s">
        <v>17</v>
      </c>
      <c r="J1" s="3">
        <v>43472</v>
      </c>
      <c r="K1" s="3">
        <v>43473</v>
      </c>
      <c r="L1" s="3">
        <v>43474</v>
      </c>
      <c r="M1" s="3">
        <v>43475</v>
      </c>
      <c r="N1" s="3">
        <v>43476</v>
      </c>
      <c r="O1" s="3">
        <v>43477</v>
      </c>
      <c r="P1" s="3">
        <v>43478</v>
      </c>
      <c r="Q1" s="6" t="s">
        <v>17</v>
      </c>
      <c r="R1" s="3">
        <v>43479</v>
      </c>
      <c r="S1" s="3">
        <v>43480</v>
      </c>
      <c r="T1" s="3">
        <v>43481</v>
      </c>
      <c r="U1" s="3">
        <v>43482</v>
      </c>
      <c r="V1" s="3">
        <v>43483</v>
      </c>
      <c r="W1" s="3">
        <v>43484</v>
      </c>
      <c r="X1" s="3">
        <v>43485</v>
      </c>
      <c r="Y1" s="6" t="s">
        <v>17</v>
      </c>
      <c r="Z1" s="3">
        <v>43486</v>
      </c>
      <c r="AA1" s="3">
        <v>43487</v>
      </c>
      <c r="AB1" s="3">
        <v>43488</v>
      </c>
      <c r="AC1" s="3">
        <v>43489</v>
      </c>
      <c r="AD1" s="3">
        <v>43490</v>
      </c>
      <c r="AE1" s="3">
        <v>43491</v>
      </c>
      <c r="AF1" s="3">
        <v>43492</v>
      </c>
      <c r="AG1" s="6" t="s">
        <v>17</v>
      </c>
      <c r="AH1" s="3">
        <v>43493</v>
      </c>
      <c r="AI1" s="3">
        <v>43494</v>
      </c>
      <c r="AJ1" s="3">
        <v>43495</v>
      </c>
      <c r="AK1" s="3">
        <v>43496</v>
      </c>
      <c r="AL1" s="3">
        <v>43497</v>
      </c>
      <c r="AM1" s="3">
        <v>43498</v>
      </c>
      <c r="AN1" s="3">
        <v>43499</v>
      </c>
      <c r="AO1" s="6" t="s">
        <v>17</v>
      </c>
    </row>
    <row r="2" spans="1:41" ht="17" thickBot="1">
      <c r="B2" s="4" t="s">
        <v>2</v>
      </c>
      <c r="C2" s="4" t="s">
        <v>3</v>
      </c>
      <c r="D2" s="4" t="s">
        <v>4</v>
      </c>
      <c r="E2" s="4" t="s">
        <v>1</v>
      </c>
      <c r="F2" s="4" t="s">
        <v>5</v>
      </c>
      <c r="G2" s="4" t="s">
        <v>6</v>
      </c>
      <c r="H2" s="4" t="s">
        <v>7</v>
      </c>
      <c r="I2" s="13"/>
      <c r="J2" s="4" t="s">
        <v>2</v>
      </c>
      <c r="K2" s="4" t="s">
        <v>3</v>
      </c>
      <c r="L2" s="4" t="s">
        <v>4</v>
      </c>
      <c r="M2" s="4" t="s">
        <v>1</v>
      </c>
      <c r="N2" s="4" t="s">
        <v>5</v>
      </c>
      <c r="O2" s="4" t="s">
        <v>6</v>
      </c>
      <c r="P2" s="4" t="s">
        <v>7</v>
      </c>
      <c r="Q2" s="5"/>
      <c r="R2" s="4" t="s">
        <v>2</v>
      </c>
      <c r="S2" s="4" t="s">
        <v>3</v>
      </c>
      <c r="T2" s="4" t="s">
        <v>4</v>
      </c>
      <c r="U2" s="4" t="s">
        <v>1</v>
      </c>
      <c r="V2" s="4" t="s">
        <v>5</v>
      </c>
      <c r="W2" s="4" t="s">
        <v>6</v>
      </c>
      <c r="X2" s="4" t="s">
        <v>7</v>
      </c>
      <c r="Y2" s="5"/>
      <c r="Z2" s="4" t="s">
        <v>2</v>
      </c>
      <c r="AA2" s="4" t="s">
        <v>3</v>
      </c>
      <c r="AB2" s="4" t="s">
        <v>4</v>
      </c>
      <c r="AC2" s="4" t="s">
        <v>1</v>
      </c>
      <c r="AD2" s="4" t="s">
        <v>5</v>
      </c>
      <c r="AE2" s="4" t="s">
        <v>6</v>
      </c>
      <c r="AF2" s="4" t="s">
        <v>7</v>
      </c>
      <c r="AG2" s="5"/>
      <c r="AH2" s="4" t="s">
        <v>2</v>
      </c>
      <c r="AI2" s="4" t="s">
        <v>3</v>
      </c>
      <c r="AJ2" s="4" t="s">
        <v>4</v>
      </c>
      <c r="AK2" s="4" t="s">
        <v>1</v>
      </c>
      <c r="AL2" s="4" t="s">
        <v>5</v>
      </c>
      <c r="AM2" s="4" t="s">
        <v>6</v>
      </c>
      <c r="AN2" s="4" t="s">
        <v>7</v>
      </c>
      <c r="AO2" s="5"/>
    </row>
    <row r="3" spans="1:41" s="8" customFormat="1" ht="17" thickTop="1">
      <c r="A3" s="38" t="s">
        <v>22</v>
      </c>
      <c r="B3" s="7"/>
      <c r="C3" s="7" t="s">
        <v>19</v>
      </c>
      <c r="D3" s="7" t="s">
        <v>19</v>
      </c>
      <c r="E3" s="2"/>
      <c r="F3" s="7"/>
      <c r="G3" s="7"/>
      <c r="H3" s="7"/>
      <c r="I3" s="10"/>
      <c r="J3" s="7"/>
      <c r="K3" s="7"/>
      <c r="L3" s="7"/>
      <c r="M3" s="7"/>
      <c r="N3" s="7"/>
      <c r="O3" s="7"/>
      <c r="P3" s="7"/>
      <c r="Q3" s="9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9"/>
      <c r="AH3" s="7"/>
      <c r="AI3" s="7"/>
      <c r="AJ3" s="7"/>
      <c r="AK3" s="7"/>
      <c r="AL3" s="7"/>
      <c r="AM3" s="7"/>
      <c r="AN3" s="7"/>
      <c r="AO3" s="9"/>
    </row>
    <row r="4" spans="1:41">
      <c r="A4" s="29" t="s">
        <v>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11">
        <f>SUM(B4:H4)</f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11">
        <f>SUM(J4:P4)</f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11">
        <f>SUM(R4:X4)</f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1">
        <f>SUM(Z4:AF4)</f>
        <v>0</v>
      </c>
      <c r="AH4" s="2">
        <v>0</v>
      </c>
      <c r="AI4" s="2">
        <v>0</v>
      </c>
      <c r="AJ4" s="2">
        <v>0</v>
      </c>
      <c r="AK4" s="2">
        <v>3</v>
      </c>
      <c r="AL4" s="2">
        <v>0</v>
      </c>
      <c r="AM4" s="2">
        <v>0</v>
      </c>
      <c r="AN4" s="2">
        <v>0</v>
      </c>
      <c r="AO4" s="11">
        <f>SUM(AH4:AN4)</f>
        <v>3</v>
      </c>
    </row>
    <row r="5" spans="1:41">
      <c r="A5" s="29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 t="shared" ref="I5:I44" si="0"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 t="shared" ref="Q5:Q15" si="1">SUM(J5:P5)</f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 t="shared" ref="Y5:Y15" si="2">SUM(R5:X5)</f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1">
        <f t="shared" ref="AG5:AG15" si="3">SUM(Z5:AF5)</f>
        <v>0</v>
      </c>
      <c r="AH5" s="2">
        <v>0</v>
      </c>
      <c r="AI5" s="2">
        <v>0</v>
      </c>
      <c r="AJ5" s="2">
        <v>8</v>
      </c>
      <c r="AK5" s="2">
        <v>2</v>
      </c>
      <c r="AL5" s="2">
        <v>3</v>
      </c>
      <c r="AM5" s="2">
        <v>6</v>
      </c>
      <c r="AN5" s="2">
        <v>0</v>
      </c>
      <c r="AO5" s="11">
        <f t="shared" ref="AO5:AO16" si="4">SUM(AH5:AN5)</f>
        <v>19</v>
      </c>
    </row>
    <row r="6" spans="1:41">
      <c r="A6" s="29" t="s">
        <v>10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si="0"/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si="1"/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11">
        <f t="shared" si="2"/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1">
        <f t="shared" si="3"/>
        <v>0</v>
      </c>
      <c r="AH6" s="2">
        <v>0</v>
      </c>
      <c r="AI6" s="2">
        <v>0</v>
      </c>
      <c r="AJ6" s="2">
        <v>5</v>
      </c>
      <c r="AK6" s="2">
        <v>2</v>
      </c>
      <c r="AL6" s="2">
        <v>2</v>
      </c>
      <c r="AM6" s="2">
        <v>6</v>
      </c>
      <c r="AN6" s="2">
        <v>0</v>
      </c>
      <c r="AO6" s="11">
        <f t="shared" si="4"/>
        <v>15</v>
      </c>
    </row>
    <row r="7" spans="1:41">
      <c r="A7" s="29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0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1"/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1">
        <f t="shared" si="2"/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1">
        <f t="shared" si="3"/>
        <v>0</v>
      </c>
      <c r="AH7" s="2">
        <v>0</v>
      </c>
      <c r="AI7" s="2">
        <v>0</v>
      </c>
      <c r="AJ7" s="2">
        <v>1</v>
      </c>
      <c r="AK7" s="2">
        <v>2</v>
      </c>
      <c r="AL7" s="2">
        <v>2</v>
      </c>
      <c r="AM7" s="2">
        <v>3</v>
      </c>
      <c r="AN7" s="2">
        <v>0</v>
      </c>
      <c r="AO7" s="11">
        <f t="shared" si="4"/>
        <v>8</v>
      </c>
    </row>
    <row r="8" spans="1:41">
      <c r="A8" s="29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0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1"/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1">
        <f t="shared" si="2"/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11">
        <f t="shared" si="3"/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11">
        <f t="shared" si="4"/>
        <v>1</v>
      </c>
    </row>
    <row r="9" spans="1:41">
      <c r="A9" s="29" t="s">
        <v>24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0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1"/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1">
        <f t="shared" si="2"/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11">
        <f t="shared" si="3"/>
        <v>0</v>
      </c>
      <c r="AH9" s="2">
        <v>0</v>
      </c>
      <c r="AI9" s="2">
        <v>0</v>
      </c>
      <c r="AJ9" s="2">
        <v>0</v>
      </c>
      <c r="AK9" s="2">
        <v>12</v>
      </c>
      <c r="AL9" s="2">
        <v>0</v>
      </c>
      <c r="AM9" s="2">
        <v>0</v>
      </c>
      <c r="AN9" s="2">
        <v>0</v>
      </c>
      <c r="AO9" s="11">
        <f t="shared" si="4"/>
        <v>12</v>
      </c>
    </row>
    <row r="10" spans="1:41">
      <c r="A10" s="29" t="s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0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1"/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2"/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11">
        <f t="shared" si="3"/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11">
        <f t="shared" si="4"/>
        <v>0</v>
      </c>
    </row>
    <row r="11" spans="1:41">
      <c r="A11" s="29" t="s">
        <v>13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0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1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2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3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4"/>
        <v>0</v>
      </c>
    </row>
    <row r="12" spans="1:41">
      <c r="A12" s="29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0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1"/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1">
        <f t="shared" si="2"/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3"/>
        <v>0</v>
      </c>
      <c r="AH12" s="2">
        <v>0</v>
      </c>
      <c r="AI12" s="2">
        <v>0</v>
      </c>
      <c r="AJ12" s="2">
        <v>18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4"/>
        <v>18</v>
      </c>
    </row>
    <row r="13" spans="1:41">
      <c r="A13" s="29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1">
        <f t="shared" si="0"/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1">
        <f t="shared" si="1"/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2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3"/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4"/>
        <v>0</v>
      </c>
    </row>
    <row r="14" spans="1:41">
      <c r="A14" s="29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0"/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11">
        <f t="shared" si="1"/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2"/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3"/>
        <v>0</v>
      </c>
      <c r="AH14" s="2">
        <v>0</v>
      </c>
      <c r="AI14" s="2">
        <v>0</v>
      </c>
      <c r="AJ14" s="2">
        <v>1</v>
      </c>
      <c r="AK14" s="2">
        <v>1</v>
      </c>
      <c r="AL14" s="2">
        <v>2</v>
      </c>
      <c r="AM14" s="2">
        <v>0</v>
      </c>
      <c r="AN14" s="2">
        <v>0</v>
      </c>
      <c r="AO14" s="11">
        <f t="shared" si="4"/>
        <v>4</v>
      </c>
    </row>
    <row r="15" spans="1:41">
      <c r="A15" s="29" t="s">
        <v>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5">
        <f t="shared" si="0"/>
        <v>0</v>
      </c>
      <c r="J15" s="2">
        <v>8</v>
      </c>
      <c r="K15" s="2">
        <v>24</v>
      </c>
      <c r="L15" s="2">
        <v>11</v>
      </c>
      <c r="M15" s="2">
        <v>16</v>
      </c>
      <c r="N15" s="2">
        <v>8</v>
      </c>
      <c r="O15" s="2">
        <v>0</v>
      </c>
      <c r="P15" s="2">
        <v>0</v>
      </c>
      <c r="Q15" s="25">
        <f t="shared" si="1"/>
        <v>67</v>
      </c>
      <c r="R15" s="2">
        <v>10</v>
      </c>
      <c r="S15" s="2">
        <v>16</v>
      </c>
      <c r="T15" s="2">
        <v>8</v>
      </c>
      <c r="U15" s="2">
        <v>4</v>
      </c>
      <c r="V15" s="2">
        <v>0</v>
      </c>
      <c r="W15" s="2">
        <v>0</v>
      </c>
      <c r="X15" s="2">
        <v>0</v>
      </c>
      <c r="Y15" s="25">
        <f t="shared" si="2"/>
        <v>38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5">
        <f t="shared" si="3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5">
        <f t="shared" si="4"/>
        <v>0</v>
      </c>
    </row>
    <row r="16" spans="1:41">
      <c r="A16" s="29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5">
        <f t="shared" ref="I16" si="5">SUM(B16:H16)</f>
        <v>0</v>
      </c>
      <c r="J16" s="2">
        <v>8</v>
      </c>
      <c r="K16" s="2">
        <v>24</v>
      </c>
      <c r="L16" s="2">
        <v>11</v>
      </c>
      <c r="M16" s="2">
        <v>16</v>
      </c>
      <c r="N16" s="2">
        <v>8</v>
      </c>
      <c r="O16" s="2">
        <v>0</v>
      </c>
      <c r="P16" s="2">
        <v>0</v>
      </c>
      <c r="Q16" s="25">
        <f t="shared" ref="Q16" si="6">SUM(J16:P16)</f>
        <v>67</v>
      </c>
      <c r="R16" s="2">
        <v>10</v>
      </c>
      <c r="S16" s="2">
        <v>16</v>
      </c>
      <c r="T16" s="2">
        <v>8</v>
      </c>
      <c r="U16" s="2">
        <v>4</v>
      </c>
      <c r="V16" s="2">
        <v>0</v>
      </c>
      <c r="W16" s="2">
        <v>0</v>
      </c>
      <c r="X16" s="2">
        <v>0</v>
      </c>
      <c r="Y16" s="25">
        <f t="shared" ref="Y16" si="7">SUM(R16:X16)</f>
        <v>38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ref="AG16" si="8">SUM(Z16:AF16)</f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5">
        <f t="shared" si="4"/>
        <v>0</v>
      </c>
    </row>
    <row r="17" spans="1:41">
      <c r="A17" s="32" t="s">
        <v>18</v>
      </c>
      <c r="B17" s="36">
        <f>SUM(B4:B15)</f>
        <v>0</v>
      </c>
      <c r="C17" s="36">
        <f t="shared" ref="C17:I17" si="9">SUM(C4:C15)</f>
        <v>0</v>
      </c>
      <c r="D17" s="36">
        <f t="shared" si="9"/>
        <v>0</v>
      </c>
      <c r="E17" s="36">
        <f t="shared" si="9"/>
        <v>0</v>
      </c>
      <c r="F17" s="36">
        <f t="shared" si="9"/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>SUM(J4:J15)</f>
        <v>8</v>
      </c>
      <c r="K17" s="36">
        <f t="shared" ref="K17:Q17" si="10">SUM(K4:K15)</f>
        <v>24</v>
      </c>
      <c r="L17" s="36">
        <f t="shared" si="10"/>
        <v>11</v>
      </c>
      <c r="M17" s="36">
        <f t="shared" si="10"/>
        <v>16</v>
      </c>
      <c r="N17" s="36">
        <f t="shared" si="10"/>
        <v>8</v>
      </c>
      <c r="O17" s="36">
        <f t="shared" si="10"/>
        <v>0</v>
      </c>
      <c r="P17" s="36">
        <f t="shared" si="10"/>
        <v>0</v>
      </c>
      <c r="Q17" s="36">
        <f t="shared" si="10"/>
        <v>67</v>
      </c>
      <c r="R17" s="36">
        <f>SUM(R4:R15)</f>
        <v>10</v>
      </c>
      <c r="S17" s="36">
        <f t="shared" ref="S17:Y17" si="11">SUM(S4:S15)</f>
        <v>16</v>
      </c>
      <c r="T17" s="36">
        <f t="shared" si="11"/>
        <v>8</v>
      </c>
      <c r="U17" s="36">
        <f t="shared" si="11"/>
        <v>4</v>
      </c>
      <c r="V17" s="36">
        <f t="shared" si="11"/>
        <v>0</v>
      </c>
      <c r="W17" s="36">
        <f t="shared" si="11"/>
        <v>0</v>
      </c>
      <c r="X17" s="36">
        <f t="shared" si="11"/>
        <v>0</v>
      </c>
      <c r="Y17" s="36">
        <f t="shared" si="11"/>
        <v>38</v>
      </c>
      <c r="Z17" s="36">
        <f>SUM(Z4:Z15)</f>
        <v>0</v>
      </c>
      <c r="AA17" s="36">
        <f t="shared" ref="AA17:AG17" si="12">SUM(AA4:AA15)</f>
        <v>0</v>
      </c>
      <c r="AB17" s="36">
        <f t="shared" si="12"/>
        <v>0</v>
      </c>
      <c r="AC17" s="36">
        <f t="shared" si="12"/>
        <v>0</v>
      </c>
      <c r="AD17" s="36">
        <f t="shared" si="12"/>
        <v>0</v>
      </c>
      <c r="AE17" s="36">
        <f t="shared" si="12"/>
        <v>0</v>
      </c>
      <c r="AF17" s="36">
        <f t="shared" si="12"/>
        <v>0</v>
      </c>
      <c r="AG17" s="36">
        <f t="shared" si="12"/>
        <v>0</v>
      </c>
      <c r="AH17" s="36">
        <f>SUM(AH4:AH15)</f>
        <v>0</v>
      </c>
      <c r="AI17" s="36">
        <f t="shared" ref="AI17:AO17" si="13">SUM(AI4:AI15)</f>
        <v>0</v>
      </c>
      <c r="AJ17" s="36">
        <f t="shared" si="13"/>
        <v>34</v>
      </c>
      <c r="AK17" s="36">
        <f t="shared" si="13"/>
        <v>22</v>
      </c>
      <c r="AL17" s="36">
        <f t="shared" si="13"/>
        <v>9</v>
      </c>
      <c r="AM17" s="36">
        <f t="shared" si="13"/>
        <v>15</v>
      </c>
      <c r="AN17" s="36">
        <f t="shared" si="13"/>
        <v>0</v>
      </c>
      <c r="AO17" s="36">
        <f t="shared" si="13"/>
        <v>80</v>
      </c>
    </row>
    <row r="18" spans="1:41">
      <c r="A18" s="38" t="s">
        <v>29</v>
      </c>
      <c r="P18" s="2"/>
      <c r="Q18" s="2"/>
      <c r="X18" s="2"/>
      <c r="Y18" s="2"/>
      <c r="AF18" s="2"/>
      <c r="AG18" s="2"/>
      <c r="AN18" s="2"/>
      <c r="AO18" s="2"/>
    </row>
    <row r="19" spans="1:41">
      <c r="A19" s="30" t="s">
        <v>25</v>
      </c>
      <c r="B19" s="28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  <c r="J19" s="28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5" si="14">SUM(J19:P19)</f>
        <v>0</v>
      </c>
      <c r="R19" s="28">
        <v>4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ref="Y19:Y25" si="15">SUM(R19:X19)</f>
        <v>4</v>
      </c>
      <c r="Z19" s="28">
        <v>8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5" si="16">SUM(Z19:AF19)</f>
        <v>8</v>
      </c>
      <c r="AH19" s="28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6" si="17">SUM(AH19:AN19)</f>
        <v>0</v>
      </c>
    </row>
    <row r="20" spans="1:41">
      <c r="A20" s="30" t="s">
        <v>27</v>
      </c>
      <c r="B20" s="2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0"/>
        <v>0</v>
      </c>
      <c r="J20" s="28">
        <v>0</v>
      </c>
      <c r="K20" s="24">
        <v>20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14"/>
        <v>20</v>
      </c>
      <c r="R20" s="28">
        <v>0</v>
      </c>
      <c r="S20" s="24">
        <v>20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15"/>
        <v>20</v>
      </c>
      <c r="Z20" s="28">
        <v>0</v>
      </c>
      <c r="AA20" s="24">
        <v>24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16"/>
        <v>24</v>
      </c>
      <c r="AH20" s="28">
        <v>0</v>
      </c>
      <c r="AI20" s="24">
        <v>32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17"/>
        <v>32</v>
      </c>
    </row>
    <row r="21" spans="1:41">
      <c r="A21" s="30" t="s">
        <v>28</v>
      </c>
      <c r="B21" s="2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0"/>
        <v>0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14"/>
        <v>0</v>
      </c>
      <c r="R21" s="28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15"/>
        <v>0</v>
      </c>
      <c r="Z21" s="28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16"/>
        <v>0</v>
      </c>
      <c r="AH21" s="28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17"/>
        <v>0</v>
      </c>
    </row>
    <row r="22" spans="1:41">
      <c r="A22" s="30" t="s">
        <v>26</v>
      </c>
      <c r="B22" s="2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0"/>
        <v>0</v>
      </c>
      <c r="J22" s="28">
        <v>0</v>
      </c>
      <c r="K22" s="24">
        <v>0</v>
      </c>
      <c r="L22" s="24">
        <v>0</v>
      </c>
      <c r="M22" s="24">
        <v>16</v>
      </c>
      <c r="N22" s="24">
        <v>0</v>
      </c>
      <c r="O22" s="24">
        <v>0</v>
      </c>
      <c r="P22" s="24">
        <v>0</v>
      </c>
      <c r="Q22" s="24">
        <f t="shared" si="14"/>
        <v>16</v>
      </c>
      <c r="R22" s="28">
        <v>0</v>
      </c>
      <c r="S22" s="24">
        <v>0</v>
      </c>
      <c r="T22" s="24">
        <v>0</v>
      </c>
      <c r="U22" s="24">
        <v>16</v>
      </c>
      <c r="V22" s="24">
        <v>0</v>
      </c>
      <c r="W22" s="24">
        <v>0</v>
      </c>
      <c r="X22" s="24">
        <v>0</v>
      </c>
      <c r="Y22" s="24">
        <f t="shared" si="15"/>
        <v>16</v>
      </c>
      <c r="Z22" s="28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f t="shared" si="16"/>
        <v>0</v>
      </c>
      <c r="AH22" s="28">
        <v>0</v>
      </c>
      <c r="AI22" s="24">
        <v>0</v>
      </c>
      <c r="AJ22" s="24">
        <v>0</v>
      </c>
      <c r="AK22" s="24">
        <v>12</v>
      </c>
      <c r="AL22" s="24">
        <v>0</v>
      </c>
      <c r="AM22" s="24">
        <v>0</v>
      </c>
      <c r="AN22" s="24">
        <v>0</v>
      </c>
      <c r="AO22" s="24">
        <f t="shared" si="17"/>
        <v>12</v>
      </c>
    </row>
    <row r="23" spans="1:41">
      <c r="A23" s="30" t="s">
        <v>30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0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14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15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16"/>
        <v>0</v>
      </c>
      <c r="AH23" s="28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17"/>
        <v>0</v>
      </c>
    </row>
    <row r="24" spans="1:41">
      <c r="A24" s="30" t="s">
        <v>31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0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14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15"/>
        <v>0</v>
      </c>
      <c r="Z24" s="28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16"/>
        <v>0</v>
      </c>
      <c r="AH24" s="28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17"/>
        <v>0</v>
      </c>
    </row>
    <row r="25" spans="1:41">
      <c r="A25" s="30" t="s">
        <v>52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0"/>
        <v>0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14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15"/>
        <v>0</v>
      </c>
      <c r="Z25" s="28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f t="shared" si="16"/>
        <v>0</v>
      </c>
      <c r="AH25" s="28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f t="shared" si="17"/>
        <v>0</v>
      </c>
    </row>
    <row r="26" spans="1:41">
      <c r="A26" s="30" t="s">
        <v>15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ref="I26" si="18">SUM(B26:H26)</f>
        <v>0</v>
      </c>
      <c r="J26" s="28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ref="Q26" si="19">SUM(J26:P26)</f>
        <v>0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f t="shared" ref="Y26" si="20">SUM(R26:X26)</f>
        <v>0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ref="AG26" si="21">SUM(Z26:AF26)</f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f t="shared" si="17"/>
        <v>0</v>
      </c>
    </row>
    <row r="27" spans="1:41">
      <c r="A27" s="33" t="s">
        <v>18</v>
      </c>
      <c r="B27" s="35">
        <f>SUM(B19:B26)</f>
        <v>0</v>
      </c>
      <c r="C27" s="35">
        <f t="shared" ref="C27:AN27" si="22">SUM(C19:C25)</f>
        <v>0</v>
      </c>
      <c r="D27" s="35">
        <f t="shared" si="22"/>
        <v>0</v>
      </c>
      <c r="E27" s="35">
        <f t="shared" si="22"/>
        <v>0</v>
      </c>
      <c r="F27" s="35">
        <f t="shared" si="22"/>
        <v>0</v>
      </c>
      <c r="G27" s="35">
        <f t="shared" si="22"/>
        <v>0</v>
      </c>
      <c r="H27" s="35">
        <f t="shared" si="22"/>
        <v>0</v>
      </c>
      <c r="I27" s="35">
        <f t="shared" si="22"/>
        <v>0</v>
      </c>
      <c r="J27" s="35">
        <f t="shared" si="22"/>
        <v>0</v>
      </c>
      <c r="K27" s="35">
        <f t="shared" si="22"/>
        <v>20</v>
      </c>
      <c r="L27" s="35">
        <f t="shared" si="22"/>
        <v>0</v>
      </c>
      <c r="M27" s="35">
        <f t="shared" si="22"/>
        <v>16</v>
      </c>
      <c r="N27" s="35">
        <f t="shared" si="22"/>
        <v>0</v>
      </c>
      <c r="O27" s="35">
        <f t="shared" si="22"/>
        <v>0</v>
      </c>
      <c r="P27" s="35">
        <f t="shared" si="22"/>
        <v>0</v>
      </c>
      <c r="Q27" s="35">
        <f t="shared" si="22"/>
        <v>36</v>
      </c>
      <c r="R27" s="35">
        <f t="shared" si="22"/>
        <v>4</v>
      </c>
      <c r="S27" s="35">
        <f t="shared" si="22"/>
        <v>20</v>
      </c>
      <c r="T27" s="35">
        <f t="shared" si="22"/>
        <v>0</v>
      </c>
      <c r="U27" s="35">
        <f t="shared" si="22"/>
        <v>16</v>
      </c>
      <c r="V27" s="35">
        <f t="shared" si="22"/>
        <v>0</v>
      </c>
      <c r="W27" s="35">
        <f t="shared" si="22"/>
        <v>0</v>
      </c>
      <c r="X27" s="35">
        <f t="shared" si="22"/>
        <v>0</v>
      </c>
      <c r="Y27" s="35">
        <f t="shared" si="22"/>
        <v>40</v>
      </c>
      <c r="Z27" s="35">
        <f t="shared" si="22"/>
        <v>8</v>
      </c>
      <c r="AA27" s="35">
        <f t="shared" si="22"/>
        <v>24</v>
      </c>
      <c r="AB27" s="35">
        <f t="shared" si="22"/>
        <v>0</v>
      </c>
      <c r="AC27" s="35">
        <f t="shared" si="22"/>
        <v>0</v>
      </c>
      <c r="AD27" s="35">
        <f t="shared" si="22"/>
        <v>0</v>
      </c>
      <c r="AE27" s="35">
        <f t="shared" si="22"/>
        <v>0</v>
      </c>
      <c r="AF27" s="35">
        <f t="shared" si="22"/>
        <v>0</v>
      </c>
      <c r="AG27" s="35">
        <f t="shared" si="22"/>
        <v>32</v>
      </c>
      <c r="AH27" s="35">
        <f t="shared" si="22"/>
        <v>0</v>
      </c>
      <c r="AI27" s="35">
        <f t="shared" si="22"/>
        <v>32</v>
      </c>
      <c r="AJ27" s="35">
        <f t="shared" si="22"/>
        <v>0</v>
      </c>
      <c r="AK27" s="35">
        <f t="shared" si="22"/>
        <v>12</v>
      </c>
      <c r="AL27" s="35">
        <f t="shared" si="22"/>
        <v>0</v>
      </c>
      <c r="AM27" s="35">
        <f t="shared" si="22"/>
        <v>0</v>
      </c>
      <c r="AN27" s="35">
        <f t="shared" si="22"/>
        <v>0</v>
      </c>
      <c r="AO27" s="35">
        <f t="shared" ref="AO27" si="23">SUM(AO19:AO25)</f>
        <v>44</v>
      </c>
    </row>
    <row r="28" spans="1:41">
      <c r="A28" s="38" t="s">
        <v>23</v>
      </c>
      <c r="I28" s="26"/>
      <c r="P28" s="2"/>
      <c r="Q28" s="26"/>
      <c r="X28" s="2"/>
      <c r="Y28" s="26"/>
      <c r="AF28" s="2"/>
      <c r="AG28" s="26"/>
      <c r="AN28" s="2"/>
      <c r="AO28" s="26"/>
    </row>
    <row r="29" spans="1:41">
      <c r="A29" s="31" t="s">
        <v>32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1">
        <f t="shared" si="0"/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11">
        <f t="shared" ref="Q29:Q37" si="24">SUM(J29:P29)</f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11">
        <f t="shared" ref="Y29:Y37" si="25">SUM(R29:X29)</f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11">
        <f t="shared" ref="AG29:AG37" si="26">SUM(Z29:AF29)</f>
        <v>0</v>
      </c>
      <c r="AH29" s="2">
        <v>0</v>
      </c>
      <c r="AI29" s="2">
        <v>0</v>
      </c>
      <c r="AJ29" s="2">
        <v>0</v>
      </c>
      <c r="AK29" s="2">
        <v>0</v>
      </c>
      <c r="AL29" s="2">
        <v>16</v>
      </c>
      <c r="AM29" s="2">
        <v>0</v>
      </c>
      <c r="AN29" s="2">
        <v>0</v>
      </c>
      <c r="AO29" s="11">
        <f t="shared" ref="AO29:AO37" si="27">SUM(AH29:AN29)</f>
        <v>16</v>
      </c>
    </row>
    <row r="30" spans="1:41">
      <c r="A30" s="31" t="s">
        <v>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si="0"/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si="24"/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si="25"/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si="26"/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si="27"/>
        <v>0</v>
      </c>
    </row>
    <row r="31" spans="1:41">
      <c r="A31" s="31" t="s">
        <v>34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0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1">
        <f t="shared" si="24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25"/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26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27"/>
        <v>0</v>
      </c>
    </row>
    <row r="32" spans="1:41">
      <c r="A32" s="31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0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24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25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26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27"/>
        <v>0</v>
      </c>
    </row>
    <row r="33" spans="1:41">
      <c r="A33" s="31" t="s">
        <v>36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0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24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25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26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27"/>
        <v>0</v>
      </c>
    </row>
    <row r="34" spans="1:41">
      <c r="A34" s="31" t="s">
        <v>37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0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24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25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26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27"/>
        <v>0</v>
      </c>
    </row>
    <row r="35" spans="1:41">
      <c r="A35" s="31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0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24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25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26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27"/>
        <v>0</v>
      </c>
    </row>
    <row r="36" spans="1:41">
      <c r="A36" s="31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5">
        <f t="shared" ref="I36" si="28">SUM(B36:H36)</f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5">
        <f t="shared" ref="Q36" si="29">SUM(J36:P36)</f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5">
        <f t="shared" ref="Y36" si="30">SUM(R36:X36)</f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5">
        <f t="shared" ref="AG36" si="31">SUM(Z36:AF36)</f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5">
        <f t="shared" si="27"/>
        <v>0</v>
      </c>
    </row>
    <row r="37" spans="1:41">
      <c r="A37" s="31" t="s">
        <v>53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0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24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25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26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27"/>
        <v>0</v>
      </c>
    </row>
    <row r="38" spans="1:41">
      <c r="A38" s="34" t="s">
        <v>18</v>
      </c>
      <c r="B38" s="36">
        <f>SUM(B29:B37)</f>
        <v>0</v>
      </c>
      <c r="C38" s="36">
        <f t="shared" ref="C38:I38" si="32">SUM(C29:C37)</f>
        <v>0</v>
      </c>
      <c r="D38" s="36">
        <f t="shared" si="32"/>
        <v>0</v>
      </c>
      <c r="E38" s="36">
        <f t="shared" si="32"/>
        <v>0</v>
      </c>
      <c r="F38" s="36">
        <f t="shared" si="32"/>
        <v>0</v>
      </c>
      <c r="G38" s="36">
        <f t="shared" si="32"/>
        <v>0</v>
      </c>
      <c r="H38" s="36">
        <f t="shared" si="32"/>
        <v>0</v>
      </c>
      <c r="I38" s="36">
        <f t="shared" si="32"/>
        <v>0</v>
      </c>
      <c r="J38" s="36">
        <f>SUM(J29:J37)</f>
        <v>0</v>
      </c>
      <c r="K38" s="36">
        <f t="shared" ref="K38:Q38" si="33">SUM(K29:K37)</f>
        <v>0</v>
      </c>
      <c r="L38" s="36">
        <f t="shared" si="33"/>
        <v>0</v>
      </c>
      <c r="M38" s="36">
        <f t="shared" si="33"/>
        <v>0</v>
      </c>
      <c r="N38" s="36">
        <f t="shared" si="33"/>
        <v>0</v>
      </c>
      <c r="O38" s="36">
        <f t="shared" si="33"/>
        <v>0</v>
      </c>
      <c r="P38" s="36">
        <f t="shared" si="33"/>
        <v>0</v>
      </c>
      <c r="Q38" s="36">
        <f t="shared" si="33"/>
        <v>0</v>
      </c>
      <c r="R38" s="36">
        <f>SUM(R29:R37)</f>
        <v>0</v>
      </c>
      <c r="S38" s="36">
        <f t="shared" ref="S38:Y38" si="34">SUM(S29:S37)</f>
        <v>0</v>
      </c>
      <c r="T38" s="36">
        <f t="shared" si="34"/>
        <v>0</v>
      </c>
      <c r="U38" s="36">
        <f t="shared" si="34"/>
        <v>0</v>
      </c>
      <c r="V38" s="36">
        <f t="shared" si="34"/>
        <v>0</v>
      </c>
      <c r="W38" s="36">
        <f t="shared" si="34"/>
        <v>0</v>
      </c>
      <c r="X38" s="36">
        <f t="shared" si="34"/>
        <v>0</v>
      </c>
      <c r="Y38" s="36">
        <f t="shared" si="34"/>
        <v>0</v>
      </c>
      <c r="Z38" s="36">
        <f>SUM(Z29:Z37)</f>
        <v>0</v>
      </c>
      <c r="AA38" s="36">
        <f t="shared" ref="AA38:AG38" si="35">SUM(AA29:AA37)</f>
        <v>0</v>
      </c>
      <c r="AB38" s="36">
        <f t="shared" si="35"/>
        <v>0</v>
      </c>
      <c r="AC38" s="36">
        <f t="shared" si="35"/>
        <v>0</v>
      </c>
      <c r="AD38" s="36">
        <f t="shared" si="35"/>
        <v>0</v>
      </c>
      <c r="AE38" s="36">
        <f t="shared" si="35"/>
        <v>0</v>
      </c>
      <c r="AF38" s="36">
        <f t="shared" si="35"/>
        <v>0</v>
      </c>
      <c r="AG38" s="36">
        <f t="shared" si="35"/>
        <v>0</v>
      </c>
      <c r="AH38" s="36">
        <f>SUM(AH29:AH37)</f>
        <v>0</v>
      </c>
      <c r="AI38" s="36">
        <f t="shared" ref="AI38:AO38" si="36">SUM(AI29:AI37)</f>
        <v>0</v>
      </c>
      <c r="AJ38" s="36">
        <f t="shared" si="36"/>
        <v>0</v>
      </c>
      <c r="AK38" s="36">
        <f t="shared" si="36"/>
        <v>0</v>
      </c>
      <c r="AL38" s="36">
        <f t="shared" si="36"/>
        <v>16</v>
      </c>
      <c r="AM38" s="36">
        <f t="shared" si="36"/>
        <v>0</v>
      </c>
      <c r="AN38" s="36">
        <f t="shared" si="36"/>
        <v>0</v>
      </c>
      <c r="AO38" s="36">
        <f t="shared" si="36"/>
        <v>16</v>
      </c>
    </row>
    <row r="39" spans="1:41">
      <c r="A39" s="38" t="s">
        <v>40</v>
      </c>
      <c r="I39" s="37"/>
      <c r="P39" s="2"/>
      <c r="Q39" s="37"/>
      <c r="X39" s="2"/>
      <c r="Y39" s="37"/>
      <c r="AF39" s="2"/>
      <c r="AG39" s="37"/>
      <c r="AN39" s="2"/>
      <c r="AO39" s="37"/>
    </row>
    <row r="40" spans="1:41">
      <c r="A40" s="30" t="s">
        <v>41</v>
      </c>
      <c r="B40" s="28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f t="shared" si="0"/>
        <v>0</v>
      </c>
      <c r="J40" s="28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ref="Q40:Q45" si="37">SUM(J40:P40)</f>
        <v>0</v>
      </c>
      <c r="R40" s="28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f t="shared" ref="Y40:Y45" si="38">SUM(R40:X40)</f>
        <v>0</v>
      </c>
      <c r="Z40" s="28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f>SUM(Z40:AF40)</f>
        <v>0</v>
      </c>
      <c r="AH40" s="28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f>SUM(AH40:AN40)</f>
        <v>0</v>
      </c>
    </row>
    <row r="41" spans="1:41">
      <c r="A41" s="30" t="s">
        <v>48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si="0"/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37"/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38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39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105</v>
      </c>
      <c r="AO41" s="24">
        <f t="shared" ref="AO41:AO46" si="40">SUM(AH41:AN41)</f>
        <v>105</v>
      </c>
    </row>
    <row r="42" spans="1:41">
      <c r="A42" s="30" t="s">
        <v>49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0"/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37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f t="shared" si="38"/>
        <v>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39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si="40"/>
        <v>0</v>
      </c>
    </row>
    <row r="43" spans="1:41">
      <c r="A43" s="30" t="s">
        <v>51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ref="I43" si="41">SUM(B43:H43)</f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ref="Q43" si="42">SUM(J43:P43)</f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ref="Y43" si="43">SUM(R43:X43)</f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ref="AG43" si="44">SUM(Z43:AF43)</f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40"/>
        <v>0</v>
      </c>
    </row>
    <row r="44" spans="1:41">
      <c r="A44" s="30" t="s">
        <v>42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0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37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38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39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40"/>
        <v>0</v>
      </c>
    </row>
    <row r="45" spans="1:41">
      <c r="A45" s="30" t="s">
        <v>47</v>
      </c>
      <c r="B45" s="28">
        <v>951</v>
      </c>
      <c r="C45" s="24">
        <v>951</v>
      </c>
      <c r="D45" s="24">
        <v>475</v>
      </c>
      <c r="E45" s="24">
        <v>238</v>
      </c>
      <c r="F45" s="24">
        <v>0</v>
      </c>
      <c r="G45" s="24">
        <v>0</v>
      </c>
      <c r="H45" s="24">
        <v>0</v>
      </c>
      <c r="I45" s="24">
        <f>SUM(B45:H45)</f>
        <v>2615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37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38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39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40"/>
        <v>0</v>
      </c>
    </row>
    <row r="46" spans="1:41" s="47" customFormat="1">
      <c r="A46" s="46" t="s">
        <v>46</v>
      </c>
      <c r="B46" s="24">
        <v>0</v>
      </c>
      <c r="C46" s="24">
        <f t="shared" ref="C46:H46" si="45">SUM(C40:C45)</f>
        <v>951</v>
      </c>
      <c r="D46" s="24">
        <f t="shared" si="45"/>
        <v>475</v>
      </c>
      <c r="E46" s="24">
        <f t="shared" si="45"/>
        <v>238</v>
      </c>
      <c r="F46" s="24">
        <f t="shared" si="45"/>
        <v>0</v>
      </c>
      <c r="G46" s="24">
        <f t="shared" si="45"/>
        <v>0</v>
      </c>
      <c r="H46" s="24">
        <f t="shared" si="45"/>
        <v>0</v>
      </c>
      <c r="I46" s="24">
        <v>0</v>
      </c>
      <c r="J46" s="24">
        <f>SUM(J40:J45)</f>
        <v>0</v>
      </c>
      <c r="K46" s="24">
        <f t="shared" ref="K46:Q46" si="46">SUM(K40:K45)</f>
        <v>0</v>
      </c>
      <c r="L46" s="24">
        <f t="shared" si="46"/>
        <v>0</v>
      </c>
      <c r="M46" s="24">
        <f t="shared" si="46"/>
        <v>0</v>
      </c>
      <c r="N46" s="24">
        <f t="shared" si="46"/>
        <v>0</v>
      </c>
      <c r="O46" s="24">
        <f t="shared" si="46"/>
        <v>0</v>
      </c>
      <c r="P46" s="24">
        <f t="shared" si="46"/>
        <v>0</v>
      </c>
      <c r="Q46" s="24">
        <f t="shared" si="46"/>
        <v>0</v>
      </c>
      <c r="R46" s="24">
        <f>SUM(R40:R45)</f>
        <v>0</v>
      </c>
      <c r="S46" s="24">
        <f t="shared" ref="S46:Y46" si="47">SUM(S40:S45)</f>
        <v>0</v>
      </c>
      <c r="T46" s="24">
        <f t="shared" si="47"/>
        <v>0</v>
      </c>
      <c r="U46" s="24">
        <f t="shared" si="47"/>
        <v>0</v>
      </c>
      <c r="V46" s="24">
        <f t="shared" si="47"/>
        <v>0</v>
      </c>
      <c r="W46" s="24">
        <f t="shared" si="47"/>
        <v>0</v>
      </c>
      <c r="X46" s="24">
        <f t="shared" si="47"/>
        <v>0</v>
      </c>
      <c r="Y46" s="24">
        <f t="shared" si="47"/>
        <v>0</v>
      </c>
      <c r="Z46" s="24">
        <f>SUM(Z40:Z45)</f>
        <v>0</v>
      </c>
      <c r="AA46" s="24">
        <f t="shared" ref="AA46:AC46" si="48">SUM(AA40:AA45)</f>
        <v>0</v>
      </c>
      <c r="AB46" s="24">
        <f t="shared" si="48"/>
        <v>0</v>
      </c>
      <c r="AC46" s="24">
        <f t="shared" si="48"/>
        <v>0</v>
      </c>
      <c r="AD46" s="24">
        <v>1134</v>
      </c>
      <c r="AE46" s="24">
        <v>1134</v>
      </c>
      <c r="AF46" s="24">
        <v>567</v>
      </c>
      <c r="AG46" s="24">
        <f t="shared" si="39"/>
        <v>2835</v>
      </c>
      <c r="AH46" s="24">
        <v>284</v>
      </c>
      <c r="AI46" s="24">
        <f t="shared" ref="AI46:AM46" si="49">SUM(AI40:AI45)</f>
        <v>0</v>
      </c>
      <c r="AJ46" s="24">
        <f t="shared" si="49"/>
        <v>0</v>
      </c>
      <c r="AK46" s="24">
        <f t="shared" si="49"/>
        <v>0</v>
      </c>
      <c r="AL46" s="24">
        <f t="shared" si="49"/>
        <v>0</v>
      </c>
      <c r="AM46" s="24">
        <f t="shared" si="49"/>
        <v>0</v>
      </c>
      <c r="AN46" s="24">
        <v>0</v>
      </c>
      <c r="AO46" s="24">
        <f t="shared" si="40"/>
        <v>284</v>
      </c>
    </row>
    <row r="47" spans="1:41" s="50" customFormat="1">
      <c r="A47" s="48" t="s">
        <v>18</v>
      </c>
      <c r="B47" s="49">
        <f>SUM(B40:B46)</f>
        <v>951</v>
      </c>
      <c r="C47" s="49">
        <f t="shared" ref="C47:H47" si="50">SUM(C40:C46)</f>
        <v>1902</v>
      </c>
      <c r="D47" s="49">
        <f t="shared" si="50"/>
        <v>950</v>
      </c>
      <c r="E47" s="49">
        <f t="shared" si="50"/>
        <v>476</v>
      </c>
      <c r="F47" s="49">
        <f t="shared" si="50"/>
        <v>0</v>
      </c>
      <c r="G47" s="49">
        <f t="shared" si="50"/>
        <v>0</v>
      </c>
      <c r="H47" s="49">
        <f t="shared" si="50"/>
        <v>0</v>
      </c>
      <c r="I47" s="49">
        <f>SUM(I40:I46)</f>
        <v>2615</v>
      </c>
      <c r="J47" s="49">
        <f t="shared" ref="J47:Q47" si="51">SUM(J40:J46)</f>
        <v>0</v>
      </c>
      <c r="K47" s="49">
        <f t="shared" si="51"/>
        <v>0</v>
      </c>
      <c r="L47" s="49">
        <f t="shared" si="51"/>
        <v>0</v>
      </c>
      <c r="M47" s="49">
        <f t="shared" si="51"/>
        <v>0</v>
      </c>
      <c r="N47" s="49">
        <f t="shared" si="51"/>
        <v>0</v>
      </c>
      <c r="O47" s="49">
        <f t="shared" si="51"/>
        <v>0</v>
      </c>
      <c r="P47" s="49">
        <f t="shared" si="51"/>
        <v>0</v>
      </c>
      <c r="Q47" s="49">
        <f t="shared" si="51"/>
        <v>0</v>
      </c>
      <c r="R47" s="49">
        <f t="shared" ref="R47" si="52">SUM(R40:R46)</f>
        <v>0</v>
      </c>
      <c r="S47" s="49">
        <f t="shared" ref="S47" si="53">SUM(S40:S46)</f>
        <v>0</v>
      </c>
      <c r="T47" s="49">
        <f t="shared" ref="T47" si="54">SUM(T40:T46)</f>
        <v>0</v>
      </c>
      <c r="U47" s="49">
        <f t="shared" ref="U47" si="55">SUM(U40:U46)</f>
        <v>0</v>
      </c>
      <c r="V47" s="49">
        <f t="shared" ref="V47" si="56">SUM(V40:V46)</f>
        <v>0</v>
      </c>
      <c r="W47" s="49">
        <f t="shared" ref="W47" si="57">SUM(W40:W46)</f>
        <v>0</v>
      </c>
      <c r="X47" s="49">
        <f t="shared" ref="X47" si="58">SUM(X40:X46)</f>
        <v>0</v>
      </c>
      <c r="Y47" s="49">
        <f t="shared" ref="Y47" si="59">SUM(Y40:Y46)</f>
        <v>0</v>
      </c>
      <c r="Z47" s="49">
        <f t="shared" ref="Z47" si="60">SUM(Z40:Z46)</f>
        <v>0</v>
      </c>
      <c r="AA47" s="49">
        <f t="shared" ref="AA47" si="61">SUM(AA40:AA46)</f>
        <v>0</v>
      </c>
      <c r="AB47" s="49">
        <f t="shared" ref="AB47" si="62">SUM(AB40:AB46)</f>
        <v>0</v>
      </c>
      <c r="AC47" s="49">
        <f t="shared" ref="AC47" si="63">SUM(AC40:AC46)</f>
        <v>0</v>
      </c>
      <c r="AD47" s="49">
        <f t="shared" ref="AD47" si="64">SUM(AD40:AD46)</f>
        <v>1134</v>
      </c>
      <c r="AE47" s="49">
        <f t="shared" ref="AE47" si="65">SUM(AE40:AE46)</f>
        <v>1134</v>
      </c>
      <c r="AF47" s="49">
        <f t="shared" ref="AF47" si="66">SUM(AF40:AF46)</f>
        <v>567</v>
      </c>
      <c r="AG47" s="49">
        <f t="shared" ref="AG47" si="67">SUM(AG40:AG46)</f>
        <v>2835</v>
      </c>
      <c r="AH47" s="49">
        <f t="shared" ref="AH47" si="68">SUM(AH40:AH46)</f>
        <v>284</v>
      </c>
      <c r="AI47" s="49">
        <f t="shared" ref="AI47" si="69">SUM(AI40:AI46)</f>
        <v>0</v>
      </c>
      <c r="AJ47" s="49">
        <f t="shared" ref="AJ47" si="70">SUM(AJ40:AJ46)</f>
        <v>0</v>
      </c>
      <c r="AK47" s="49">
        <f t="shared" ref="AK47" si="71">SUM(AK40:AK46)</f>
        <v>0</v>
      </c>
      <c r="AL47" s="49">
        <f t="shared" ref="AL47" si="72">SUM(AL40:AL46)</f>
        <v>0</v>
      </c>
      <c r="AM47" s="49">
        <f t="shared" ref="AM47" si="73">SUM(AM40:AM46)</f>
        <v>0</v>
      </c>
      <c r="AN47" s="49">
        <f t="shared" ref="AN47:AO47" si="74">SUM(AN40:AN46)</f>
        <v>105</v>
      </c>
      <c r="AO47" s="49">
        <f t="shared" si="74"/>
        <v>389</v>
      </c>
    </row>
    <row r="48" spans="1:41" s="23" customFormat="1" ht="20" thickBot="1">
      <c r="A48" s="27" t="s">
        <v>44</v>
      </c>
      <c r="B48" s="20">
        <f t="shared" ref="B48:AG48" si="75">SUM(B17+B27+B38+B47)</f>
        <v>951</v>
      </c>
      <c r="C48" s="20">
        <f t="shared" si="75"/>
        <v>1902</v>
      </c>
      <c r="D48" s="20">
        <f t="shared" si="75"/>
        <v>950</v>
      </c>
      <c r="E48" s="20">
        <f t="shared" si="75"/>
        <v>476</v>
      </c>
      <c r="F48" s="20">
        <f t="shared" si="75"/>
        <v>0</v>
      </c>
      <c r="G48" s="20">
        <f t="shared" si="75"/>
        <v>0</v>
      </c>
      <c r="H48" s="20">
        <f t="shared" si="75"/>
        <v>0</v>
      </c>
      <c r="I48" s="20">
        <f t="shared" si="75"/>
        <v>2615</v>
      </c>
      <c r="J48" s="20">
        <f t="shared" si="75"/>
        <v>8</v>
      </c>
      <c r="K48" s="20">
        <f t="shared" si="75"/>
        <v>44</v>
      </c>
      <c r="L48" s="20">
        <f t="shared" si="75"/>
        <v>11</v>
      </c>
      <c r="M48" s="20">
        <f t="shared" si="75"/>
        <v>32</v>
      </c>
      <c r="N48" s="20">
        <f t="shared" si="75"/>
        <v>8</v>
      </c>
      <c r="O48" s="20">
        <f t="shared" si="75"/>
        <v>0</v>
      </c>
      <c r="P48" s="20">
        <f t="shared" si="75"/>
        <v>0</v>
      </c>
      <c r="Q48" s="20">
        <f t="shared" si="75"/>
        <v>103</v>
      </c>
      <c r="R48" s="20">
        <f t="shared" si="75"/>
        <v>14</v>
      </c>
      <c r="S48" s="20">
        <f t="shared" si="75"/>
        <v>36</v>
      </c>
      <c r="T48" s="20">
        <f t="shared" si="75"/>
        <v>8</v>
      </c>
      <c r="U48" s="20">
        <f t="shared" si="75"/>
        <v>20</v>
      </c>
      <c r="V48" s="20">
        <f t="shared" si="75"/>
        <v>0</v>
      </c>
      <c r="W48" s="20">
        <f t="shared" si="75"/>
        <v>0</v>
      </c>
      <c r="X48" s="20">
        <f t="shared" si="75"/>
        <v>0</v>
      </c>
      <c r="Y48" s="20">
        <f t="shared" si="75"/>
        <v>78</v>
      </c>
      <c r="Z48" s="20">
        <f t="shared" si="75"/>
        <v>8</v>
      </c>
      <c r="AA48" s="20">
        <f t="shared" si="75"/>
        <v>24</v>
      </c>
      <c r="AB48" s="20">
        <f t="shared" si="75"/>
        <v>0</v>
      </c>
      <c r="AC48" s="20">
        <f t="shared" si="75"/>
        <v>0</v>
      </c>
      <c r="AD48" s="20">
        <f t="shared" si="75"/>
        <v>1134</v>
      </c>
      <c r="AE48" s="20">
        <f t="shared" si="75"/>
        <v>1134</v>
      </c>
      <c r="AF48" s="20">
        <f t="shared" si="75"/>
        <v>567</v>
      </c>
      <c r="AG48" s="20">
        <f t="shared" si="75"/>
        <v>2867</v>
      </c>
      <c r="AH48" s="20">
        <f t="shared" ref="AH48:AN48" si="76">SUM(AH17+AH27+AH38+AH47)</f>
        <v>284</v>
      </c>
      <c r="AI48" s="20">
        <f t="shared" si="76"/>
        <v>32</v>
      </c>
      <c r="AJ48" s="20">
        <f t="shared" si="76"/>
        <v>34</v>
      </c>
      <c r="AK48" s="20">
        <f t="shared" si="76"/>
        <v>34</v>
      </c>
      <c r="AL48" s="20">
        <f t="shared" si="76"/>
        <v>25</v>
      </c>
      <c r="AM48" s="20">
        <f t="shared" si="76"/>
        <v>15</v>
      </c>
      <c r="AN48" s="20">
        <f t="shared" si="76"/>
        <v>105</v>
      </c>
      <c r="AO48" s="20">
        <f t="shared" ref="AO48" si="77">SUM(AO17+AO27+AO38+AO47)</f>
        <v>529</v>
      </c>
    </row>
    <row r="49" spans="9:41" ht="17" thickTop="1">
      <c r="I49" s="21"/>
      <c r="P49" s="2"/>
      <c r="Q49" s="21">
        <f>Q48/5</f>
        <v>20.6</v>
      </c>
      <c r="X49" s="2"/>
      <c r="Y49" s="21">
        <f>Y48/4</f>
        <v>19.5</v>
      </c>
      <c r="AF49" s="2"/>
      <c r="AG49" s="21">
        <f>AG48/6</f>
        <v>477.83333333333331</v>
      </c>
      <c r="AN49" s="2"/>
      <c r="AO49" s="21">
        <f>AO48/6</f>
        <v>88.166666666666671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67"/>
  <sheetViews>
    <sheetView workbookViewId="0">
      <pane xSplit="4380" ySplit="2060" topLeftCell="A4"/>
      <selection sqref="A1:XFD1048576"/>
      <selection pane="topRight" activeCell="J1" sqref="J1"/>
      <selection pane="bottomLeft" activeCell="A16" sqref="A16"/>
      <selection pane="bottomRight" activeCell="L58" sqref="L58"/>
    </sheetView>
  </sheetViews>
  <sheetFormatPr baseColWidth="10" defaultRowHeight="16"/>
  <cols>
    <col min="1" max="1" width="31.33203125" customWidth="1"/>
    <col min="2" max="2" width="13.1640625" style="2" customWidth="1"/>
    <col min="3" max="4" width="10.83203125" style="18"/>
    <col min="5" max="8" width="10.83203125" style="14"/>
    <col min="9" max="9" width="11.5" style="14" customWidth="1"/>
    <col min="10" max="17" width="10.83203125" style="14"/>
    <col min="18" max="18" width="10.83203125" style="41"/>
    <col min="19" max="19" width="12.6640625" style="18" bestFit="1" customWidth="1"/>
    <col min="20" max="20" width="40.5" style="14" customWidth="1"/>
    <col min="21" max="16384" width="10.83203125" style="14"/>
  </cols>
  <sheetData>
    <row r="1" spans="1:19">
      <c r="B1" s="19" t="s">
        <v>99</v>
      </c>
      <c r="C1" s="19" t="s">
        <v>99</v>
      </c>
      <c r="D1" s="19" t="s">
        <v>99</v>
      </c>
      <c r="E1" s="19" t="s">
        <v>99</v>
      </c>
      <c r="F1" s="19" t="s">
        <v>99</v>
      </c>
      <c r="G1" s="19" t="s">
        <v>99</v>
      </c>
      <c r="H1" s="19" t="s">
        <v>99</v>
      </c>
      <c r="I1" s="19" t="s">
        <v>99</v>
      </c>
      <c r="J1" s="19" t="s">
        <v>99</v>
      </c>
      <c r="K1" s="19" t="s">
        <v>99</v>
      </c>
      <c r="L1" s="19" t="s">
        <v>99</v>
      </c>
      <c r="M1" s="19" t="s">
        <v>99</v>
      </c>
      <c r="N1" s="19" t="s">
        <v>99</v>
      </c>
      <c r="O1" s="19" t="s">
        <v>99</v>
      </c>
      <c r="P1" s="19" t="s">
        <v>99</v>
      </c>
      <c r="Q1" s="19" t="s">
        <v>99</v>
      </c>
    </row>
    <row r="2" spans="1:19" ht="32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12" t="s">
        <v>20</v>
      </c>
      <c r="O2" s="12" t="s">
        <v>20</v>
      </c>
      <c r="P2" s="12" t="s">
        <v>20</v>
      </c>
      <c r="Q2" s="12" t="s">
        <v>20</v>
      </c>
      <c r="R2" s="62" t="s">
        <v>18</v>
      </c>
      <c r="S2" s="62" t="s">
        <v>54</v>
      </c>
    </row>
    <row r="3" spans="1:19" s="96" customFormat="1" ht="16" customHeight="1">
      <c r="A3" s="92"/>
      <c r="B3" s="97"/>
      <c r="C3" s="97"/>
      <c r="D3" s="97"/>
      <c r="E3" s="97"/>
      <c r="F3" s="113" t="s">
        <v>102</v>
      </c>
      <c r="G3" s="97"/>
      <c r="H3" s="97"/>
      <c r="I3" s="117" t="s">
        <v>102</v>
      </c>
      <c r="J3" s="117" t="s">
        <v>102</v>
      </c>
      <c r="K3" s="133" t="s">
        <v>77</v>
      </c>
      <c r="L3" s="133"/>
      <c r="M3" s="133"/>
      <c r="N3" s="133"/>
      <c r="O3" s="133"/>
      <c r="P3" s="133"/>
      <c r="Q3" s="97"/>
      <c r="R3" s="94"/>
      <c r="S3" s="94"/>
    </row>
    <row r="4" spans="1:19" ht="17" thickBot="1">
      <c r="A4" s="38" t="s">
        <v>22</v>
      </c>
      <c r="B4" s="40">
        <v>43758</v>
      </c>
      <c r="C4" s="15">
        <v>43765</v>
      </c>
      <c r="D4" s="15">
        <v>43772</v>
      </c>
      <c r="E4" s="15">
        <v>43779</v>
      </c>
      <c r="F4" s="15">
        <v>43786</v>
      </c>
      <c r="G4" s="15">
        <v>43793</v>
      </c>
      <c r="H4" s="15">
        <v>43800</v>
      </c>
      <c r="I4" s="15">
        <v>43807</v>
      </c>
      <c r="J4" s="15">
        <v>43814</v>
      </c>
      <c r="K4" s="15">
        <v>43821</v>
      </c>
      <c r="L4" s="15">
        <v>43828</v>
      </c>
      <c r="M4" s="15">
        <v>43835</v>
      </c>
      <c r="N4" s="15">
        <v>43842</v>
      </c>
      <c r="O4" s="15">
        <v>43849</v>
      </c>
      <c r="P4" s="15">
        <v>43856</v>
      </c>
      <c r="Q4" s="15">
        <v>43863</v>
      </c>
      <c r="R4" s="61"/>
      <c r="S4" s="61"/>
    </row>
    <row r="5" spans="1:19" s="16" customFormat="1" ht="17" thickTop="1">
      <c r="A5" s="29" t="str">
        <f>'Term 4 2018 - Numbers'!A4</f>
        <v>Blue Ball</v>
      </c>
      <c r="B5" s="17">
        <v>4</v>
      </c>
      <c r="C5" s="17">
        <v>4</v>
      </c>
      <c r="D5" s="17">
        <v>4</v>
      </c>
      <c r="E5" s="17">
        <v>4</v>
      </c>
      <c r="F5" s="17">
        <v>4</v>
      </c>
      <c r="G5" s="17">
        <f>'Term 4 - Numbers'!AW5</f>
        <v>4</v>
      </c>
      <c r="H5" s="17">
        <f>'Term 4 - Numbers'!BE5</f>
        <v>6</v>
      </c>
      <c r="I5" s="17">
        <f>'Term 4 - Numbers'!BM5</f>
        <v>4</v>
      </c>
      <c r="J5" s="17">
        <f>'Term 4 - Numbers'!BU5</f>
        <v>0</v>
      </c>
      <c r="K5" s="17">
        <f>'Term 4 - Numbers'!CC5</f>
        <v>0</v>
      </c>
      <c r="L5" s="17">
        <f>'Term 4 - Numbers'!CK5</f>
        <v>0</v>
      </c>
      <c r="M5" s="17">
        <f>'Term 4 - Numbers'!CS5</f>
        <v>0</v>
      </c>
      <c r="N5" s="17">
        <f>'Term 4 - Numbers'!DA5</f>
        <v>0</v>
      </c>
      <c r="O5" s="17">
        <f>'Term 4 - Numbers'!DI5</f>
        <v>0</v>
      </c>
      <c r="P5" s="17">
        <f>'Term 4 - Numbers'!DQ5</f>
        <v>0</v>
      </c>
      <c r="Q5" s="17">
        <f>'Term 4 - Numbers'!DY5</f>
        <v>0</v>
      </c>
      <c r="R5" s="41">
        <f>SUM(B5:Q5)</f>
        <v>34</v>
      </c>
      <c r="S5" s="100">
        <f>R5/8</f>
        <v>4.25</v>
      </c>
    </row>
    <row r="6" spans="1:19">
      <c r="A6" s="29" t="str">
        <f>'Term 4 2018 - Numbers'!A5</f>
        <v>Red Ball</v>
      </c>
      <c r="B6" s="17">
        <f>'Term 4 - Numbers'!I6</f>
        <v>36</v>
      </c>
      <c r="C6" s="17">
        <f>'Term 4 - Numbers'!Q6</f>
        <v>36</v>
      </c>
      <c r="D6" s="17">
        <f>'Term 4 - Numbers'!Y6</f>
        <v>41</v>
      </c>
      <c r="E6" s="17">
        <f>'Term 4 - Numbers'!AG6</f>
        <v>39</v>
      </c>
      <c r="F6" s="17">
        <f>'Term 4 - Numbers'!AO6</f>
        <v>31</v>
      </c>
      <c r="G6" s="17">
        <f>'Term 4 - Numbers'!AW6</f>
        <v>46</v>
      </c>
      <c r="H6" s="17">
        <f>'Term 4 - Numbers'!BE6</f>
        <v>44</v>
      </c>
      <c r="I6" s="17">
        <f>'Term 4 - Numbers'!BM6</f>
        <v>42</v>
      </c>
      <c r="J6" s="17">
        <f>'Term 4 - Numbers'!BU6</f>
        <v>0</v>
      </c>
      <c r="K6" s="17">
        <f>'Term 4 - Numbers'!CC6</f>
        <v>0</v>
      </c>
      <c r="L6" s="17">
        <f>'Term 4 - Numbers'!CK6</f>
        <v>0</v>
      </c>
      <c r="M6" s="17">
        <f>'Term 4 - Numbers'!CS6</f>
        <v>0</v>
      </c>
      <c r="N6" s="17">
        <f>'Term 4 - Numbers'!DA6</f>
        <v>0</v>
      </c>
      <c r="O6" s="17">
        <f>'Term 4 - Numbers'!DI6</f>
        <v>0</v>
      </c>
      <c r="P6" s="17">
        <f>'Term 4 - Numbers'!DQ6</f>
        <v>0</v>
      </c>
      <c r="Q6" s="17">
        <f>'Term 4 - Numbers'!DY6</f>
        <v>0</v>
      </c>
      <c r="R6" s="41">
        <f t="shared" ref="R6:R16" si="0">SUM(B6:Q6)</f>
        <v>315</v>
      </c>
      <c r="S6" s="100">
        <f>R6/8</f>
        <v>39.375</v>
      </c>
    </row>
    <row r="7" spans="1:19" ht="21" customHeight="1">
      <c r="A7" s="29" t="str">
        <f>'Term 4 2018 - Numbers'!A6</f>
        <v>Orange Ball</v>
      </c>
      <c r="B7" s="17">
        <f>'Term 4 - Numbers'!I7</f>
        <v>26</v>
      </c>
      <c r="C7" s="17">
        <f>'Term 4 - Numbers'!Q7</f>
        <v>33</v>
      </c>
      <c r="D7" s="17">
        <f>'Term 4 - Numbers'!Y7</f>
        <v>33</v>
      </c>
      <c r="E7" s="17">
        <f>'Term 4 - Numbers'!AG7</f>
        <v>34</v>
      </c>
      <c r="F7" s="17">
        <f>'Term 4 - Numbers'!AO7</f>
        <v>33</v>
      </c>
      <c r="G7" s="17">
        <f>'Term 4 - Numbers'!AW7</f>
        <v>41</v>
      </c>
      <c r="H7" s="17">
        <f>'Term 4 - Numbers'!BE7</f>
        <v>37</v>
      </c>
      <c r="I7" s="17">
        <f>'Term 4 - Numbers'!BM7</f>
        <v>38</v>
      </c>
      <c r="J7" s="17">
        <f>'Term 4 - Numbers'!BU7</f>
        <v>0</v>
      </c>
      <c r="K7" s="17">
        <f>'Term 4 - Numbers'!CC7</f>
        <v>0</v>
      </c>
      <c r="L7" s="17">
        <f>'Term 4 - Numbers'!CK7</f>
        <v>0</v>
      </c>
      <c r="M7" s="17">
        <f>'Term 4 - Numbers'!CS7</f>
        <v>0</v>
      </c>
      <c r="N7" s="17">
        <f>'Term 4 - Numbers'!DA7</f>
        <v>0</v>
      </c>
      <c r="O7" s="17">
        <f>'Term 4 - Numbers'!DI7</f>
        <v>0</v>
      </c>
      <c r="P7" s="17">
        <f>'Term 4 - Numbers'!DQ7</f>
        <v>0</v>
      </c>
      <c r="Q7" s="17">
        <f>'Term 4 - Numbers'!DY7</f>
        <v>0</v>
      </c>
      <c r="R7" s="41">
        <f t="shared" si="0"/>
        <v>275</v>
      </c>
      <c r="S7" s="100">
        <f>R7/8</f>
        <v>34.375</v>
      </c>
    </row>
    <row r="8" spans="1:19">
      <c r="A8" s="29" t="str">
        <f>'Term 4 2018 - Numbers'!A7</f>
        <v>Green Ball</v>
      </c>
      <c r="B8" s="17">
        <f>'Term 4 - Numbers'!I8</f>
        <v>25</v>
      </c>
      <c r="C8" s="17">
        <f>'Term 4 - Numbers'!Q8</f>
        <v>27</v>
      </c>
      <c r="D8" s="17">
        <f>'Term 4 - Numbers'!Y8</f>
        <v>29</v>
      </c>
      <c r="E8" s="17">
        <f>'Term 4 - Numbers'!AG8</f>
        <v>32</v>
      </c>
      <c r="F8" s="17">
        <f>'Term 4 - Numbers'!AO8</f>
        <v>24</v>
      </c>
      <c r="G8" s="17">
        <f>'Term 4 - Numbers'!AW8</f>
        <v>40</v>
      </c>
      <c r="H8" s="17">
        <f>'Term 4 - Numbers'!BE8</f>
        <v>33</v>
      </c>
      <c r="I8" s="17">
        <f>'Term 4 - Numbers'!BM8</f>
        <v>28</v>
      </c>
      <c r="J8" s="17">
        <f>'Term 4 - Numbers'!BU8</f>
        <v>0</v>
      </c>
      <c r="K8" s="17">
        <f>'Term 4 - Numbers'!CC8</f>
        <v>0</v>
      </c>
      <c r="L8" s="17">
        <f>'Term 4 - Numbers'!CK8</f>
        <v>0</v>
      </c>
      <c r="M8" s="17">
        <f>'Term 4 - Numbers'!CS8</f>
        <v>0</v>
      </c>
      <c r="N8" s="17">
        <f>'Term 4 - Numbers'!DA8</f>
        <v>0</v>
      </c>
      <c r="O8" s="17">
        <f>'Term 4 - Numbers'!DI8</f>
        <v>0</v>
      </c>
      <c r="P8" s="17">
        <f>'Term 4 - Numbers'!DQ8</f>
        <v>0</v>
      </c>
      <c r="Q8" s="17">
        <f>'Term 4 - Numbers'!DY8</f>
        <v>0</v>
      </c>
      <c r="R8" s="41">
        <f t="shared" si="0"/>
        <v>238</v>
      </c>
      <c r="S8" s="100">
        <f t="shared" ref="S8:S16" si="1">R8/8</f>
        <v>29.75</v>
      </c>
    </row>
    <row r="9" spans="1:19">
      <c r="A9" s="29" t="str">
        <f>'Term 4 2018 - Numbers'!A8</f>
        <v>Yellow Ball</v>
      </c>
      <c r="B9" s="17">
        <f>'Term 4 - Numbers'!I9</f>
        <v>26</v>
      </c>
      <c r="C9" s="17">
        <f>'Term 4 - Numbers'!Q9</f>
        <v>29</v>
      </c>
      <c r="D9" s="17">
        <f>'Term 4 - Numbers'!Y9</f>
        <v>18</v>
      </c>
      <c r="E9" s="17">
        <f>'Term 4 - Numbers'!AG9</f>
        <v>22</v>
      </c>
      <c r="F9" s="17">
        <f>'Term 4 - Numbers'!AO9</f>
        <v>16</v>
      </c>
      <c r="G9" s="17">
        <f>'Term 4 - Numbers'!AW9</f>
        <v>23</v>
      </c>
      <c r="H9" s="17">
        <f>'Term 4 - Numbers'!BE9</f>
        <v>22</v>
      </c>
      <c r="I9" s="17">
        <f>'Term 4 - Numbers'!BM9</f>
        <v>20</v>
      </c>
      <c r="J9" s="17">
        <f>'Term 4 - Numbers'!BU9</f>
        <v>0</v>
      </c>
      <c r="K9" s="17">
        <f>'Term 4 - Numbers'!CC9</f>
        <v>0</v>
      </c>
      <c r="L9" s="17">
        <f>'Term 4 - Numbers'!CK9</f>
        <v>0</v>
      </c>
      <c r="M9" s="17">
        <f>'Term 4 - Numbers'!CS9</f>
        <v>0</v>
      </c>
      <c r="N9" s="17">
        <f>'Term 4 - Numbers'!DA9</f>
        <v>0</v>
      </c>
      <c r="O9" s="17">
        <f>'Term 4 - Numbers'!DI9</f>
        <v>0</v>
      </c>
      <c r="P9" s="17">
        <f>'Term 4 - Numbers'!DQ9</f>
        <v>0</v>
      </c>
      <c r="Q9" s="17">
        <f>'Term 4 - Numbers'!DY9</f>
        <v>0</v>
      </c>
      <c r="R9" s="41">
        <f t="shared" si="0"/>
        <v>176</v>
      </c>
      <c r="S9" s="100">
        <f t="shared" si="1"/>
        <v>22</v>
      </c>
    </row>
    <row r="10" spans="1:19">
      <c r="A10" s="29" t="str">
        <f>'Term 4 2018 - Numbers'!A9</f>
        <v>Development / Tournament Squad</v>
      </c>
      <c r="B10" s="17">
        <f>'Term 4 - Numbers'!I10</f>
        <v>47</v>
      </c>
      <c r="C10" s="17">
        <f>'Term 4 - Numbers'!Q10</f>
        <v>49</v>
      </c>
      <c r="D10" s="17">
        <f>'Term 4 - Numbers'!Y10</f>
        <v>56</v>
      </c>
      <c r="E10" s="17">
        <f>'Term 4 - Numbers'!AG10</f>
        <v>59</v>
      </c>
      <c r="F10" s="17">
        <f>'Term 4 - Numbers'!AO10</f>
        <v>26</v>
      </c>
      <c r="G10" s="17">
        <f>'Term 4 - Numbers'!AW10</f>
        <v>40</v>
      </c>
      <c r="H10" s="17">
        <f>'Term 4 - Numbers'!BE10</f>
        <v>45</v>
      </c>
      <c r="I10" s="17">
        <f>'Term 4 - Numbers'!BM10</f>
        <v>43</v>
      </c>
      <c r="J10" s="17">
        <f>'Term 4 - Numbers'!BU10</f>
        <v>0</v>
      </c>
      <c r="K10" s="17">
        <f>'Term 4 - Numbers'!CC10</f>
        <v>0</v>
      </c>
      <c r="L10" s="17">
        <f>'Term 4 - Numbers'!CK10</f>
        <v>0</v>
      </c>
      <c r="M10" s="17">
        <f>'Term 4 - Numbers'!CS10</f>
        <v>0</v>
      </c>
      <c r="N10" s="17">
        <f>'Term 4 - Numbers'!DA10</f>
        <v>0</v>
      </c>
      <c r="O10" s="17">
        <f>'Term 4 - Numbers'!DI10</f>
        <v>0</v>
      </c>
      <c r="P10" s="17">
        <f>'Term 4 - Numbers'!DQ10</f>
        <v>0</v>
      </c>
      <c r="Q10" s="17">
        <f>'Term 4 - Numbers'!DY10</f>
        <v>0</v>
      </c>
      <c r="R10" s="41">
        <f t="shared" si="0"/>
        <v>365</v>
      </c>
      <c r="S10" s="100">
        <f t="shared" si="1"/>
        <v>45.625</v>
      </c>
    </row>
    <row r="11" spans="1:19">
      <c r="A11" s="29" t="str">
        <f>'Term 4 2018 - Numbers'!A11</f>
        <v>Adult Beginner</v>
      </c>
      <c r="B11" s="17">
        <f>'Term 4 - Numbers'!I11</f>
        <v>5</v>
      </c>
      <c r="C11" s="17">
        <f>'Term 4 - Numbers'!Q11</f>
        <v>5</v>
      </c>
      <c r="D11" s="17">
        <v>5</v>
      </c>
      <c r="E11" s="17">
        <f>'Term 4 - Numbers'!AG11</f>
        <v>5</v>
      </c>
      <c r="F11" s="17">
        <f>'Term 4 - Numbers'!AO11</f>
        <v>6</v>
      </c>
      <c r="G11" s="17">
        <f>'Term 4 - Numbers'!AW11</f>
        <v>10</v>
      </c>
      <c r="H11" s="17">
        <f>'Term 4 - Numbers'!BE11</f>
        <v>8</v>
      </c>
      <c r="I11" s="17">
        <f>'Term 4 - Numbers'!BM11</f>
        <v>8</v>
      </c>
      <c r="J11" s="17">
        <f>'Term 4 - Numbers'!BU11</f>
        <v>0</v>
      </c>
      <c r="K11" s="17">
        <f>'Term 4 - Numbers'!CC11</f>
        <v>0</v>
      </c>
      <c r="L11" s="17">
        <f>'Term 4 - Numbers'!CK11</f>
        <v>0</v>
      </c>
      <c r="M11" s="17">
        <f>'Term 4 - Numbers'!CS11</f>
        <v>0</v>
      </c>
      <c r="N11" s="17">
        <f>'Term 4 - Numbers'!DA11</f>
        <v>0</v>
      </c>
      <c r="O11" s="17">
        <f>'Term 4 - Numbers'!DI11</f>
        <v>8</v>
      </c>
      <c r="P11" s="17">
        <f>'Term 4 - Numbers'!DQ11</f>
        <v>4</v>
      </c>
      <c r="Q11" s="17">
        <f>'Term 4 - Numbers'!DY11</f>
        <v>6</v>
      </c>
      <c r="R11" s="41">
        <f>SUM(B11:Q11)</f>
        <v>70</v>
      </c>
      <c r="S11" s="100">
        <f>R11/11</f>
        <v>6.3636363636363633</v>
      </c>
    </row>
    <row r="12" spans="1:19">
      <c r="A12" s="29" t="str">
        <f>'Term 4 2018 - Numbers'!A12</f>
        <v>Adult Drill Point &amp; Play</v>
      </c>
      <c r="B12" s="17">
        <f>'Term 4 - Numbers'!I12</f>
        <v>15</v>
      </c>
      <c r="C12" s="17">
        <f>'Term 4 - Numbers'!Q12</f>
        <v>15</v>
      </c>
      <c r="D12" s="17">
        <f>'Term 4 - Numbers'!Y12</f>
        <v>15</v>
      </c>
      <c r="E12" s="17">
        <f>'Term 4 - Numbers'!AG12</f>
        <v>16</v>
      </c>
      <c r="F12" s="17">
        <f>'Term 4 - Numbers'!AO12</f>
        <v>14</v>
      </c>
      <c r="G12" s="17">
        <f>'Term 4 - Numbers'!AW12</f>
        <v>16</v>
      </c>
      <c r="H12" s="17">
        <f>'Term 4 - Numbers'!BE12</f>
        <v>12</v>
      </c>
      <c r="I12" s="17">
        <f>'Term 4 - Numbers'!BM12</f>
        <v>14</v>
      </c>
      <c r="J12" s="17">
        <f>'Term 4 - Numbers'!BU12</f>
        <v>0</v>
      </c>
      <c r="K12" s="17">
        <f>'Term 4 - Numbers'!CC12</f>
        <v>0</v>
      </c>
      <c r="L12" s="17">
        <f>'Term 4 - Numbers'!CK12</f>
        <v>0</v>
      </c>
      <c r="M12" s="17">
        <f>'Term 4 - Numbers'!CS12</f>
        <v>0</v>
      </c>
      <c r="N12" s="17">
        <f>'Term 4 - Numbers'!DA12</f>
        <v>0</v>
      </c>
      <c r="O12" s="17">
        <f>'Term 4 - Numbers'!DI12</f>
        <v>0</v>
      </c>
      <c r="P12" s="17">
        <f>'Term 4 - Numbers'!DQ12</f>
        <v>12</v>
      </c>
      <c r="Q12" s="17">
        <f>'Term 4 - Numbers'!DY12</f>
        <v>15</v>
      </c>
      <c r="R12" s="41">
        <f t="shared" si="0"/>
        <v>144</v>
      </c>
      <c r="S12" s="100">
        <f>R12/10</f>
        <v>14.4</v>
      </c>
    </row>
    <row r="13" spans="1:19">
      <c r="A13" s="29" t="str">
        <f>'Term 4 2018 - Numbers'!A13</f>
        <v>Cardio</v>
      </c>
      <c r="B13" s="17">
        <f>'Term 4 - Numbers'!I13</f>
        <v>6</v>
      </c>
      <c r="C13" s="17">
        <f>'Term 4 - Numbers'!Q13</f>
        <v>9</v>
      </c>
      <c r="D13" s="17">
        <f>'Term 4 - Numbers'!Y13</f>
        <v>7</v>
      </c>
      <c r="E13" s="17">
        <f>'Term 4 - Numbers'!AG13</f>
        <v>12</v>
      </c>
      <c r="F13" s="17">
        <f>'Term 4 - Numbers'!AO13</f>
        <v>11</v>
      </c>
      <c r="G13" s="17">
        <f>'Term 4 - Numbers'!AW13</f>
        <v>9</v>
      </c>
      <c r="H13" s="17">
        <f>'Term 4 - Numbers'!BE13</f>
        <v>9</v>
      </c>
      <c r="I13" s="17">
        <f>'Term 4 - Numbers'!BM13</f>
        <v>6</v>
      </c>
      <c r="J13" s="17">
        <f>'Term 4 - Numbers'!BU13</f>
        <v>0</v>
      </c>
      <c r="K13" s="17">
        <f>'Term 4 - Numbers'!CC13</f>
        <v>0</v>
      </c>
      <c r="L13" s="17">
        <f>'Term 4 - Numbers'!CK13</f>
        <v>0</v>
      </c>
      <c r="M13" s="17">
        <f>'Term 4 - Numbers'!CS13</f>
        <v>0</v>
      </c>
      <c r="N13" s="17">
        <f>'Term 4 - Numbers'!DA13</f>
        <v>0</v>
      </c>
      <c r="O13" s="17">
        <f>'Term 4 - Numbers'!DI13</f>
        <v>0</v>
      </c>
      <c r="P13" s="17">
        <f>'Term 4 - Numbers'!DQ13</f>
        <v>0</v>
      </c>
      <c r="Q13" s="17">
        <f>'Term 4 - Numbers'!DY13</f>
        <v>0</v>
      </c>
      <c r="R13" s="41">
        <f t="shared" si="0"/>
        <v>69</v>
      </c>
      <c r="S13" s="100">
        <f t="shared" si="1"/>
        <v>8.625</v>
      </c>
    </row>
    <row r="14" spans="1:19">
      <c r="A14" s="29" t="str">
        <f>'Term 4 2018 - Numbers'!A14</f>
        <v>Private</v>
      </c>
      <c r="B14" s="17">
        <f>'Term 4 - Numbers'!I14</f>
        <v>26</v>
      </c>
      <c r="C14" s="17">
        <f>'Term 4 - Numbers'!Q14</f>
        <v>25</v>
      </c>
      <c r="D14" s="17">
        <f>'Term 4 - Numbers'!Y14</f>
        <v>28</v>
      </c>
      <c r="E14" s="17">
        <f>'Term 4 - Numbers'!AG14</f>
        <v>27</v>
      </c>
      <c r="F14" s="17">
        <f>'Term 4 - Numbers'!AO14</f>
        <v>21</v>
      </c>
      <c r="G14" s="17">
        <f>'Term 4 - Numbers'!AW14</f>
        <v>28</v>
      </c>
      <c r="H14" s="17">
        <f>'Term 4 - Numbers'!BE14</f>
        <v>26</v>
      </c>
      <c r="I14" s="17">
        <f>'Term 4 - Numbers'!BM14</f>
        <v>24</v>
      </c>
      <c r="J14" s="17">
        <f>'Term 4 - Numbers'!BU14</f>
        <v>0</v>
      </c>
      <c r="K14" s="17">
        <f>'Term 4 - Numbers'!CC14</f>
        <v>0</v>
      </c>
      <c r="L14" s="17">
        <f>'Term 4 - Numbers'!CK14</f>
        <v>0</v>
      </c>
      <c r="M14" s="17">
        <f>'Term 4 - Numbers'!CS14</f>
        <v>0</v>
      </c>
      <c r="N14" s="17">
        <f>'Term 4 - Numbers'!DA14</f>
        <v>0</v>
      </c>
      <c r="O14" s="17">
        <f>'Term 4 - Numbers'!DI14</f>
        <v>0</v>
      </c>
      <c r="P14" s="17">
        <f>'Term 4 - Numbers'!DQ14</f>
        <v>0</v>
      </c>
      <c r="Q14" s="17">
        <f>'Term 4 - Numbers'!DY14</f>
        <v>0</v>
      </c>
      <c r="R14" s="41">
        <f t="shared" si="0"/>
        <v>205</v>
      </c>
      <c r="S14" s="100">
        <f t="shared" si="1"/>
        <v>25.625</v>
      </c>
    </row>
    <row r="15" spans="1:19">
      <c r="A15" s="29" t="str">
        <f>'Term 4 2018 - Numbers'!A15</f>
        <v>School Holiday Camps</v>
      </c>
      <c r="B15" s="17">
        <f>'Term 4 - Numbers'!I15</f>
        <v>0</v>
      </c>
      <c r="C15" s="17">
        <f>'Term 4 - Numbers'!Q15</f>
        <v>0</v>
      </c>
      <c r="D15" s="17">
        <f>'Term 4 - Numbers'!Y15</f>
        <v>0</v>
      </c>
      <c r="E15" s="17">
        <f>'Term 4 - Numbers'!AG15</f>
        <v>0</v>
      </c>
      <c r="F15" s="17">
        <f>'Term 4 - Numbers'!AO15</f>
        <v>0</v>
      </c>
      <c r="G15" s="17">
        <f>'Term 4 - Numbers'!AW15</f>
        <v>0</v>
      </c>
      <c r="H15" s="17">
        <f>'Term 4 - Numbers'!BE15</f>
        <v>0</v>
      </c>
      <c r="I15" s="17">
        <f>'Term 4 - Numbers'!BM15</f>
        <v>0</v>
      </c>
      <c r="J15" s="17">
        <f>'Term 4 - Numbers'!BU15</f>
        <v>0</v>
      </c>
      <c r="K15" s="17">
        <f>'Term 4 - Numbers'!CC15</f>
        <v>0</v>
      </c>
      <c r="L15" s="17">
        <f>'Term 4 - Numbers'!CK15</f>
        <v>0</v>
      </c>
      <c r="M15" s="17">
        <f>'Term 4 - Numbers'!CS15</f>
        <v>0</v>
      </c>
      <c r="N15" s="17">
        <f>'Term 4 - Numbers'!DA15</f>
        <v>0</v>
      </c>
      <c r="O15" s="17">
        <f>'Term 4 - Numbers'!DI15</f>
        <v>98</v>
      </c>
      <c r="P15" s="17">
        <f>'Term 4 - Numbers'!DQ15</f>
        <v>64</v>
      </c>
      <c r="Q15" s="17">
        <f>'Term 4 - Numbers'!DY15</f>
        <v>0</v>
      </c>
      <c r="R15" s="41">
        <f t="shared" si="0"/>
        <v>162</v>
      </c>
      <c r="S15" s="100">
        <f>R15/2</f>
        <v>81</v>
      </c>
    </row>
    <row r="16" spans="1:19">
      <c r="A16" s="29" t="str">
        <f>'Term 4 2018 - Numbers'!A16</f>
        <v>Kulnura TC</v>
      </c>
      <c r="B16" s="17">
        <f>'Term 4 - Numbers'!I16</f>
        <v>0</v>
      </c>
      <c r="C16" s="17">
        <f>'Term 4 - Numbers'!Q16</f>
        <v>0</v>
      </c>
      <c r="D16" s="17">
        <f>'Term 4 - Numbers'!Y16</f>
        <v>0</v>
      </c>
      <c r="E16" s="17">
        <f>'Term 4 - Numbers'!AG16</f>
        <v>0</v>
      </c>
      <c r="F16" s="17">
        <f>'Term 4 - Numbers'!AO16</f>
        <v>0</v>
      </c>
      <c r="G16" s="17">
        <f>'Term 4 - Numbers'!AW16</f>
        <v>0</v>
      </c>
      <c r="H16" s="17">
        <f>'Term 4 - Numbers'!BE16</f>
        <v>0</v>
      </c>
      <c r="I16" s="17">
        <f>'Term 4 - Numbers'!BM16</f>
        <v>0</v>
      </c>
      <c r="J16" s="17">
        <f>'Term 4 - Numbers'!BU16</f>
        <v>0</v>
      </c>
      <c r="K16" s="17">
        <f>'Term 4 - Numbers'!CC16</f>
        <v>0</v>
      </c>
      <c r="L16" s="17">
        <f>'Term 4 - Numbers'!CK16</f>
        <v>0</v>
      </c>
      <c r="M16" s="17">
        <f>'Term 4 - Numbers'!CS16</f>
        <v>0</v>
      </c>
      <c r="N16" s="17">
        <f>'Term 4 - Numbers'!DA16</f>
        <v>0</v>
      </c>
      <c r="O16" s="17">
        <f>'Term 4 - Numbers'!DI16</f>
        <v>0</v>
      </c>
      <c r="P16" s="17">
        <f>'Term 4 - Numbers'!DQ16</f>
        <v>0</v>
      </c>
      <c r="Q16" s="17">
        <f>'Term 4 - Numbers'!DY16</f>
        <v>0</v>
      </c>
      <c r="R16" s="41">
        <f t="shared" si="0"/>
        <v>0</v>
      </c>
      <c r="S16" s="100">
        <f t="shared" si="1"/>
        <v>0</v>
      </c>
    </row>
    <row r="17" spans="1:24" s="45" customFormat="1">
      <c r="A17" s="32" t="s">
        <v>18</v>
      </c>
      <c r="B17" s="43">
        <f t="shared" ref="B17:M17" si="2">SUM(B5:B16)</f>
        <v>216</v>
      </c>
      <c r="C17" s="43">
        <f t="shared" si="2"/>
        <v>232</v>
      </c>
      <c r="D17" s="43">
        <f t="shared" si="2"/>
        <v>236</v>
      </c>
      <c r="E17" s="43">
        <f t="shared" si="2"/>
        <v>250</v>
      </c>
      <c r="F17" s="43">
        <f t="shared" si="2"/>
        <v>186</v>
      </c>
      <c r="G17" s="43">
        <f t="shared" si="2"/>
        <v>257</v>
      </c>
      <c r="H17" s="43">
        <f t="shared" si="2"/>
        <v>242</v>
      </c>
      <c r="I17" s="43">
        <f t="shared" si="2"/>
        <v>227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ref="N17:Q17" si="3">SUM(N5:N16)</f>
        <v>0</v>
      </c>
      <c r="O17" s="43">
        <f t="shared" si="3"/>
        <v>106</v>
      </c>
      <c r="P17" s="43">
        <f t="shared" si="3"/>
        <v>80</v>
      </c>
      <c r="Q17" s="43">
        <f t="shared" si="3"/>
        <v>21</v>
      </c>
      <c r="R17" s="44">
        <f>SUM(R5:R16)</f>
        <v>2053</v>
      </c>
      <c r="S17" s="103">
        <f>SUM(S5:S16)</f>
        <v>311.38863636363635</v>
      </c>
      <c r="T17" s="45" t="s">
        <v>29</v>
      </c>
    </row>
    <row r="18" spans="1:24">
      <c r="A18" s="38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2"/>
      <c r="S18" s="108" t="s">
        <v>93</v>
      </c>
      <c r="T18" s="111" t="s">
        <v>54</v>
      </c>
      <c r="U18" s="109" t="s">
        <v>92</v>
      </c>
      <c r="V18" s="109" t="s">
        <v>91</v>
      </c>
      <c r="W18" s="109" t="s">
        <v>93</v>
      </c>
      <c r="X18" s="109" t="s">
        <v>103</v>
      </c>
    </row>
    <row r="19" spans="1:24">
      <c r="A19" s="30" t="s">
        <v>25</v>
      </c>
      <c r="B19" s="17">
        <f>'Term 4 - Numbers'!I19</f>
        <v>8</v>
      </c>
      <c r="C19" s="17">
        <f>'Term 4 - Numbers'!Q19</f>
        <v>8</v>
      </c>
      <c r="D19" s="17">
        <f>'Term 4 - Numbers'!Y19</f>
        <v>8</v>
      </c>
      <c r="E19" s="17">
        <f>'Term 4 - Numbers'!AG19</f>
        <v>9</v>
      </c>
      <c r="F19" s="17">
        <f>'Term 4 - Numbers'!AO19</f>
        <v>8</v>
      </c>
      <c r="G19" s="17">
        <f>'Term 4 - Numbers'!AW19</f>
        <v>12</v>
      </c>
      <c r="H19" s="17">
        <f>'Term 4 - Numbers'!BE19</f>
        <v>8</v>
      </c>
      <c r="I19" s="17">
        <f>'Term 4 - Numbers'!BM19</f>
        <v>10</v>
      </c>
      <c r="J19" s="17">
        <f>'Term 4 - Numbers'!BU19</f>
        <v>0</v>
      </c>
      <c r="K19" s="17">
        <f>'Term 4 - Numbers'!CC19</f>
        <v>0</v>
      </c>
      <c r="L19" s="17">
        <f>'Term 4 - Numbers'!CK19</f>
        <v>0</v>
      </c>
      <c r="M19" s="17">
        <f>'Term 4 - Numbers'!CS19</f>
        <v>0</v>
      </c>
      <c r="N19" s="17">
        <f>'Term 4 - Numbers'!DA19</f>
        <v>0</v>
      </c>
      <c r="O19" s="17">
        <f>'Term 4 - Numbers'!DI19</f>
        <v>12</v>
      </c>
      <c r="P19" s="17">
        <f>'Term 4 - Numbers'!DQ19</f>
        <v>8</v>
      </c>
      <c r="Q19" s="17">
        <f>'Term 4 - Numbers'!DY19</f>
        <v>0</v>
      </c>
      <c r="R19" s="41">
        <f>SUM(B19:Q19)</f>
        <v>91</v>
      </c>
      <c r="S19" s="100">
        <f>R19/10</f>
        <v>9.1</v>
      </c>
      <c r="T19" s="30" t="s">
        <v>25</v>
      </c>
      <c r="U19" s="110">
        <v>9</v>
      </c>
      <c r="V19" s="110">
        <v>6</v>
      </c>
      <c r="W19" s="110">
        <v>6</v>
      </c>
      <c r="X19" s="110">
        <f>S19</f>
        <v>9.1</v>
      </c>
    </row>
    <row r="20" spans="1:24">
      <c r="A20" s="30" t="s">
        <v>27</v>
      </c>
      <c r="B20" s="17">
        <f>'Term 4 - Numbers'!I20</f>
        <v>24</v>
      </c>
      <c r="C20" s="17">
        <f>'Term 4 - Numbers'!Q20</f>
        <v>28</v>
      </c>
      <c r="D20" s="17">
        <f>'Term 4 - Numbers'!Y20</f>
        <v>20</v>
      </c>
      <c r="E20" s="17">
        <f>'Term 4 - Numbers'!AG20</f>
        <v>24</v>
      </c>
      <c r="F20" s="17">
        <f>'Term 4 - Numbers'!AO20</f>
        <v>12</v>
      </c>
      <c r="G20" s="17">
        <f>'Term 4 - Numbers'!AW20</f>
        <v>20</v>
      </c>
      <c r="H20" s="17">
        <f>'Term 4 - Numbers'!BE20</f>
        <v>20</v>
      </c>
      <c r="I20" s="17">
        <f>'Term 4 - Numbers'!BM20</f>
        <v>20</v>
      </c>
      <c r="J20" s="17">
        <f>'Term 4 - Numbers'!BU20</f>
        <v>0</v>
      </c>
      <c r="K20" s="17">
        <f>'Term 4 - Numbers'!CC20</f>
        <v>0</v>
      </c>
      <c r="L20" s="17">
        <f>'Term 4 - Numbers'!CK20</f>
        <v>0</v>
      </c>
      <c r="M20" s="17">
        <f>'Term 4 - Numbers'!CS20</f>
        <v>0</v>
      </c>
      <c r="N20" s="17">
        <f>'Term 4 - Numbers'!DA20</f>
        <v>0</v>
      </c>
      <c r="O20" s="17">
        <f>'Term 4 - Numbers'!DI20</f>
        <v>24</v>
      </c>
      <c r="P20" s="17">
        <f>'Term 4 - Numbers'!DQ20</f>
        <v>28</v>
      </c>
      <c r="Q20" s="17">
        <f>'Term 4 - Numbers'!DY20</f>
        <v>0</v>
      </c>
      <c r="R20" s="41">
        <f t="shared" ref="R20:R26" si="4">SUM(B20:Q20)</f>
        <v>220</v>
      </c>
      <c r="S20" s="100">
        <f>R20/10</f>
        <v>22</v>
      </c>
      <c r="T20" s="30" t="s">
        <v>27</v>
      </c>
      <c r="U20" s="110">
        <v>23</v>
      </c>
      <c r="V20" s="110">
        <v>18</v>
      </c>
      <c r="W20" s="110">
        <v>17</v>
      </c>
      <c r="X20" s="110">
        <f t="shared" ref="X20:X25" si="5">S20</f>
        <v>22</v>
      </c>
    </row>
    <row r="21" spans="1:24">
      <c r="A21" s="30" t="s">
        <v>28</v>
      </c>
      <c r="B21" s="17">
        <f>'Term 4 - Numbers'!I21</f>
        <v>0</v>
      </c>
      <c r="C21" s="17">
        <f>'Term 4 - Numbers'!Q21</f>
        <v>24</v>
      </c>
      <c r="D21" s="17">
        <f>'Term 4 - Numbers'!Y21</f>
        <v>32</v>
      </c>
      <c r="E21" s="17">
        <f>'Term 4 - Numbers'!AG21</f>
        <v>16</v>
      </c>
      <c r="F21" s="17">
        <f>'Term 4 - Numbers'!AO21</f>
        <v>0</v>
      </c>
      <c r="G21" s="17">
        <f>'Term 4 - Numbers'!AW21</f>
        <v>0</v>
      </c>
      <c r="H21" s="17">
        <f>'Term 4 - Numbers'!BE21</f>
        <v>0</v>
      </c>
      <c r="I21" s="17">
        <f>'Term 4 - Numbers'!BM21</f>
        <v>0</v>
      </c>
      <c r="J21" s="17">
        <f>'Term 4 - Numbers'!BU21</f>
        <v>0</v>
      </c>
      <c r="K21" s="17">
        <f>'Term 4 - Numbers'!CC21</f>
        <v>0</v>
      </c>
      <c r="L21" s="17">
        <f>'Term 4 - Numbers'!CK21</f>
        <v>0</v>
      </c>
      <c r="M21" s="17">
        <f>'Term 4 - Numbers'!CS21</f>
        <v>0</v>
      </c>
      <c r="N21" s="17">
        <f>'Term 4 - Numbers'!DA21</f>
        <v>0</v>
      </c>
      <c r="O21" s="17">
        <f>'Term 4 - Numbers'!DI21</f>
        <v>0</v>
      </c>
      <c r="P21" s="17">
        <f>'Term 4 - Numbers'!DQ21</f>
        <v>0</v>
      </c>
      <c r="Q21" s="17">
        <f>'Term 4 - Numbers'!DY21</f>
        <v>32</v>
      </c>
      <c r="R21" s="41">
        <f t="shared" si="4"/>
        <v>104</v>
      </c>
      <c r="S21" s="100">
        <f>R21/4</f>
        <v>26</v>
      </c>
      <c r="T21" s="30" t="s">
        <v>28</v>
      </c>
      <c r="U21" s="110">
        <v>20</v>
      </c>
      <c r="V21" s="110">
        <v>43</v>
      </c>
      <c r="W21" s="110">
        <v>23</v>
      </c>
      <c r="X21" s="110">
        <f t="shared" si="5"/>
        <v>26</v>
      </c>
    </row>
    <row r="22" spans="1:24">
      <c r="A22" s="30" t="s">
        <v>26</v>
      </c>
      <c r="B22" s="17">
        <f>'Term 4 - Numbers'!I22</f>
        <v>20</v>
      </c>
      <c r="C22" s="17">
        <f>'Term 4 - Numbers'!Q22</f>
        <v>18</v>
      </c>
      <c r="D22" s="17">
        <f>'Term 4 - Numbers'!Y22</f>
        <v>12</v>
      </c>
      <c r="E22" s="17">
        <f>'Term 4 - Numbers'!AG22</f>
        <v>16</v>
      </c>
      <c r="F22" s="17">
        <f>'Term 4 - Numbers'!AO22</f>
        <v>20</v>
      </c>
      <c r="G22" s="17">
        <f>'Term 4 - Numbers'!AW22</f>
        <v>14</v>
      </c>
      <c r="H22" s="17">
        <f>'Term 4 - Numbers'!BE22</f>
        <v>16</v>
      </c>
      <c r="I22" s="17">
        <f>'Term 4 - Numbers'!BM22</f>
        <v>16</v>
      </c>
      <c r="J22" s="17">
        <f>'Term 4 - Numbers'!BU22</f>
        <v>0</v>
      </c>
      <c r="K22" s="17">
        <f>'Term 4 - Numbers'!CC22</f>
        <v>0</v>
      </c>
      <c r="L22" s="17">
        <f>'Term 4 - Numbers'!CK22</f>
        <v>0</v>
      </c>
      <c r="M22" s="17">
        <f>'Term 4 - Numbers'!CS22</f>
        <v>0</v>
      </c>
      <c r="N22" s="17">
        <f>'Term 4 - Numbers'!DA22</f>
        <v>0</v>
      </c>
      <c r="O22" s="17">
        <f>'Term 4 - Numbers'!DI22</f>
        <v>12</v>
      </c>
      <c r="P22" s="17">
        <f>'Term 4 - Numbers'!DQ22</f>
        <v>0</v>
      </c>
      <c r="Q22" s="17">
        <f>'Term 4 - Numbers'!DY22</f>
        <v>16</v>
      </c>
      <c r="R22" s="41">
        <f t="shared" si="4"/>
        <v>160</v>
      </c>
      <c r="S22" s="100">
        <f>R22/10</f>
        <v>16</v>
      </c>
      <c r="T22" s="30" t="s">
        <v>26</v>
      </c>
      <c r="U22" s="110">
        <v>14</v>
      </c>
      <c r="V22" s="110">
        <v>14</v>
      </c>
      <c r="W22" s="110">
        <v>15</v>
      </c>
      <c r="X22" s="110">
        <f t="shared" si="5"/>
        <v>16</v>
      </c>
    </row>
    <row r="23" spans="1:24">
      <c r="A23" s="30" t="s">
        <v>75</v>
      </c>
      <c r="B23" s="17">
        <f>'Term 4 - Numbers'!I23</f>
        <v>0</v>
      </c>
      <c r="C23" s="17">
        <f>'Term 4 - Numbers'!Q23</f>
        <v>0</v>
      </c>
      <c r="D23" s="17">
        <f>'Term 4 - Numbers'!Y23</f>
        <v>0</v>
      </c>
      <c r="E23" s="17">
        <f>'Term 4 - Numbers'!AG23</f>
        <v>0</v>
      </c>
      <c r="F23" s="17">
        <f>'Term 4 - Numbers'!AO23</f>
        <v>0</v>
      </c>
      <c r="G23" s="17">
        <f>'Term 4 - Numbers'!AW23</f>
        <v>0</v>
      </c>
      <c r="H23" s="17">
        <f>'Term 4 - Numbers'!BE23</f>
        <v>0</v>
      </c>
      <c r="I23" s="17">
        <f>'Term 4 - Numbers'!BM23</f>
        <v>0</v>
      </c>
      <c r="J23" s="17">
        <f>'Term 4 - Numbers'!BU23</f>
        <v>0</v>
      </c>
      <c r="K23" s="17">
        <f>'Term 4 - Numbers'!CC23</f>
        <v>0</v>
      </c>
      <c r="L23" s="17">
        <f>'Term 4 - Numbers'!CK23</f>
        <v>0</v>
      </c>
      <c r="M23" s="17">
        <f>'Term 4 - Numbers'!CS23</f>
        <v>0</v>
      </c>
      <c r="N23" s="17">
        <f>'Term 4 - Numbers'!DA23</f>
        <v>0</v>
      </c>
      <c r="O23" s="17">
        <f>'Term 4 - Numbers'!DI23</f>
        <v>0</v>
      </c>
      <c r="P23" s="17">
        <f>'Term 4 - Numbers'!DQ23</f>
        <v>0</v>
      </c>
      <c r="Q23" s="17">
        <f>'Term 4 - Numbers'!DY23</f>
        <v>0</v>
      </c>
      <c r="R23" s="41">
        <f t="shared" si="4"/>
        <v>0</v>
      </c>
      <c r="S23" s="100">
        <f t="shared" ref="S23" si="6">R23/8</f>
        <v>0</v>
      </c>
      <c r="T23" s="30" t="s">
        <v>75</v>
      </c>
      <c r="U23" s="110">
        <v>3</v>
      </c>
      <c r="V23" s="110">
        <v>3</v>
      </c>
      <c r="W23" s="110">
        <v>0</v>
      </c>
      <c r="X23" s="110">
        <f t="shared" si="5"/>
        <v>0</v>
      </c>
    </row>
    <row r="24" spans="1:24">
      <c r="A24" s="30" t="s">
        <v>80</v>
      </c>
      <c r="B24" s="17">
        <f>'Term 4 - Numbers'!I24</f>
        <v>8</v>
      </c>
      <c r="C24" s="17">
        <f>'Term 4 - Numbers'!Q24</f>
        <v>12</v>
      </c>
      <c r="D24" s="17">
        <f>'Term 4 - Numbers'!Y24</f>
        <v>14</v>
      </c>
      <c r="E24" s="17">
        <f>'Term 4 - Numbers'!AG24</f>
        <v>12</v>
      </c>
      <c r="F24" s="17">
        <f>'Term 4 - Numbers'!AO24</f>
        <v>10</v>
      </c>
      <c r="G24" s="17">
        <f>'Term 4 - Numbers'!AW24</f>
        <v>12</v>
      </c>
      <c r="H24" s="17">
        <f>'Term 4 - Numbers'!BE24</f>
        <v>12</v>
      </c>
      <c r="I24" s="17">
        <f>'Term 4 - Numbers'!BM24</f>
        <v>0</v>
      </c>
      <c r="J24" s="17">
        <f>'Term 4 - Numbers'!BU24</f>
        <v>0</v>
      </c>
      <c r="K24" s="17">
        <f>'Term 4 - Numbers'!CC24</f>
        <v>0</v>
      </c>
      <c r="L24" s="17">
        <f>'Term 4 - Numbers'!CK24</f>
        <v>0</v>
      </c>
      <c r="M24" s="17">
        <f>'Term 4 - Numbers'!CS24</f>
        <v>0</v>
      </c>
      <c r="N24" s="17">
        <f>'Term 4 - Numbers'!DA24</f>
        <v>0</v>
      </c>
      <c r="O24" s="17">
        <f>'Term 4 - Numbers'!DI24</f>
        <v>0</v>
      </c>
      <c r="P24" s="17">
        <f>'Term 4 - Numbers'!DQ24</f>
        <v>0</v>
      </c>
      <c r="Q24" s="17">
        <f>'Term 4 - Numbers'!DY24</f>
        <v>0</v>
      </c>
      <c r="R24" s="41">
        <f t="shared" si="4"/>
        <v>80</v>
      </c>
      <c r="S24" s="100">
        <f>R24/8</f>
        <v>10</v>
      </c>
      <c r="T24" s="30" t="s">
        <v>80</v>
      </c>
      <c r="U24" s="110">
        <v>11</v>
      </c>
      <c r="V24" s="110">
        <v>14</v>
      </c>
      <c r="W24" s="110">
        <v>14</v>
      </c>
      <c r="X24" s="110">
        <f t="shared" si="5"/>
        <v>10</v>
      </c>
    </row>
    <row r="25" spans="1:24">
      <c r="A25" s="30" t="str">
        <f>'Term 4 2018 - Numbers'!A25</f>
        <v>Saturday Monthly Medal/Super Series</v>
      </c>
      <c r="B25" s="17">
        <f>'Term 4 - Numbers'!I25</f>
        <v>12</v>
      </c>
      <c r="C25" s="17">
        <f>'Term 4 - Numbers'!Q25</f>
        <v>17</v>
      </c>
      <c r="D25" s="17">
        <f>'Term 4 - Numbers'!Y25</f>
        <v>19</v>
      </c>
      <c r="E25" s="17">
        <f>'Term 4 - Numbers'!AG25</f>
        <v>17</v>
      </c>
      <c r="F25" s="17">
        <f>'Term 4 - Numbers'!AO25</f>
        <v>19</v>
      </c>
      <c r="G25" s="17">
        <f>'Term 4 - Numbers'!AW25</f>
        <v>23</v>
      </c>
      <c r="H25" s="17">
        <f>'Term 4 - Numbers'!BE25</f>
        <v>0</v>
      </c>
      <c r="I25" s="17">
        <f>'Term 4 - Numbers'!BM25</f>
        <v>0</v>
      </c>
      <c r="J25" s="17">
        <f>'Term 4 - Numbers'!BU25</f>
        <v>21</v>
      </c>
      <c r="K25" s="17">
        <f>'Term 4 - Numbers'!CC25</f>
        <v>0</v>
      </c>
      <c r="L25" s="17">
        <f>'Term 4 - Numbers'!CK25</f>
        <v>0</v>
      </c>
      <c r="M25" s="17">
        <f>'Term 4 - Numbers'!CS25</f>
        <v>0</v>
      </c>
      <c r="N25" s="17">
        <f>'Term 4 - Numbers'!DA25</f>
        <v>0</v>
      </c>
      <c r="O25" s="17">
        <f>'Term 4 - Numbers'!DI25</f>
        <v>0</v>
      </c>
      <c r="P25" s="17">
        <f>'Term 4 - Numbers'!DQ25</f>
        <v>0</v>
      </c>
      <c r="Q25" s="17">
        <f>'Term 4 - Numbers'!DY25</f>
        <v>0</v>
      </c>
      <c r="R25" s="41">
        <f>SUM(B25:Q25)</f>
        <v>128</v>
      </c>
      <c r="S25" s="100">
        <f>R25/7</f>
        <v>18.285714285714285</v>
      </c>
      <c r="T25" s="30" t="s">
        <v>94</v>
      </c>
      <c r="U25" s="110">
        <v>20</v>
      </c>
      <c r="V25" s="110">
        <v>22</v>
      </c>
      <c r="W25" s="110">
        <v>25</v>
      </c>
      <c r="X25" s="110">
        <f t="shared" si="5"/>
        <v>18.285714285714285</v>
      </c>
    </row>
    <row r="26" spans="1:24">
      <c r="A26" s="30" t="s">
        <v>104</v>
      </c>
      <c r="B26" s="17">
        <f>'Term 4 - Numbers'!I26</f>
        <v>0</v>
      </c>
      <c r="C26" s="17">
        <f>'Term 4 - Numbers'!Q26</f>
        <v>0</v>
      </c>
      <c r="D26" s="17">
        <f>'Term 4 - Numbers'!Y26</f>
        <v>4</v>
      </c>
      <c r="E26" s="17">
        <f>'Term 4 - Numbers'!AG26</f>
        <v>7</v>
      </c>
      <c r="F26" s="17">
        <f>'Term 4 - Numbers'!AO26</f>
        <v>0</v>
      </c>
      <c r="G26" s="17">
        <f>'Term 4 - Numbers'!AW26</f>
        <v>7</v>
      </c>
      <c r="H26" s="17">
        <f>'Term 4 - Numbers'!BE26</f>
        <v>0</v>
      </c>
      <c r="I26" s="17">
        <f>'Term 4 - Numbers'!BM26</f>
        <v>0</v>
      </c>
      <c r="J26" s="17">
        <f>'Term 4 - Numbers'!BU26</f>
        <v>0</v>
      </c>
      <c r="K26" s="17">
        <f>'Term 4 - Numbers'!CC26</f>
        <v>0</v>
      </c>
      <c r="L26" s="17">
        <f>'Term 4 - Numbers'!CK26</f>
        <v>0</v>
      </c>
      <c r="M26" s="17">
        <f>'Term 4 - Numbers'!CS26</f>
        <v>0</v>
      </c>
      <c r="N26" s="17">
        <f>'Term 4 - Numbers'!DA26</f>
        <v>0</v>
      </c>
      <c r="O26" s="17">
        <f>'Term 4 - Numbers'!DI26</f>
        <v>0</v>
      </c>
      <c r="P26" s="17">
        <f>'Term 4 - Numbers'!DQ26</f>
        <v>0</v>
      </c>
      <c r="Q26" s="17">
        <f>'Term 4 - Numbers'!DY26</f>
        <v>0</v>
      </c>
      <c r="R26" s="41">
        <f t="shared" si="4"/>
        <v>18</v>
      </c>
      <c r="S26" s="100">
        <f>R26/3</f>
        <v>6</v>
      </c>
      <c r="T26" s="30" t="s">
        <v>105</v>
      </c>
      <c r="U26" s="110">
        <v>0</v>
      </c>
      <c r="V26" s="110">
        <v>0</v>
      </c>
      <c r="W26" s="110">
        <v>0</v>
      </c>
      <c r="X26" s="110">
        <f t="shared" ref="X26" si="7">S26</f>
        <v>6</v>
      </c>
    </row>
    <row r="27" spans="1:24" s="45" customFormat="1" ht="17" thickBot="1">
      <c r="A27" s="33" t="s">
        <v>18</v>
      </c>
      <c r="B27" s="43">
        <f t="shared" ref="B27:M27" si="8">SUM(B19:B26)</f>
        <v>72</v>
      </c>
      <c r="C27" s="43">
        <f t="shared" si="8"/>
        <v>107</v>
      </c>
      <c r="D27" s="43">
        <f t="shared" si="8"/>
        <v>109</v>
      </c>
      <c r="E27" s="43">
        <f t="shared" si="8"/>
        <v>101</v>
      </c>
      <c r="F27" s="43">
        <f t="shared" si="8"/>
        <v>69</v>
      </c>
      <c r="G27" s="43">
        <f t="shared" si="8"/>
        <v>88</v>
      </c>
      <c r="H27" s="43">
        <f t="shared" si="8"/>
        <v>56</v>
      </c>
      <c r="I27" s="43">
        <f>SUM(I19:I26)</f>
        <v>46</v>
      </c>
      <c r="J27" s="43">
        <f t="shared" si="8"/>
        <v>21</v>
      </c>
      <c r="K27" s="43">
        <f t="shared" si="8"/>
        <v>0</v>
      </c>
      <c r="L27" s="43">
        <f t="shared" si="8"/>
        <v>0</v>
      </c>
      <c r="M27" s="43">
        <f t="shared" si="8"/>
        <v>0</v>
      </c>
      <c r="N27" s="43">
        <f t="shared" ref="N27:Q27" si="9">SUM(N19:N26)</f>
        <v>0</v>
      </c>
      <c r="O27" s="43">
        <f t="shared" si="9"/>
        <v>48</v>
      </c>
      <c r="P27" s="43">
        <f t="shared" si="9"/>
        <v>36</v>
      </c>
      <c r="Q27" s="43">
        <f t="shared" si="9"/>
        <v>48</v>
      </c>
      <c r="R27" s="44">
        <f t="shared" ref="R27" si="10">SUM(B27:M27)</f>
        <v>669</v>
      </c>
      <c r="S27" s="102">
        <f>SUM(S19:S26)</f>
        <v>107.38571428571427</v>
      </c>
      <c r="U27" s="116">
        <f>SUM(U19:U26)</f>
        <v>100</v>
      </c>
      <c r="V27" s="116">
        <f t="shared" ref="V27:X27" si="11">SUM(V19:V26)</f>
        <v>120</v>
      </c>
      <c r="W27" s="116">
        <f t="shared" si="11"/>
        <v>100</v>
      </c>
      <c r="X27" s="116">
        <f t="shared" si="11"/>
        <v>107.38571428571427</v>
      </c>
    </row>
    <row r="28" spans="1:24" ht="17" thickTop="1">
      <c r="A28" s="38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2"/>
      <c r="S28" s="42"/>
    </row>
    <row r="29" spans="1:24">
      <c r="A29" s="31" t="s">
        <v>32</v>
      </c>
      <c r="B29" s="17">
        <f>'Term 4 - Numbers'!I29</f>
        <v>100</v>
      </c>
      <c r="C29" s="17">
        <f>'Term 4 - Numbers'!Q29</f>
        <v>100</v>
      </c>
      <c r="D29" s="17">
        <f>'Term 4 - Numbers'!Y29</f>
        <v>100</v>
      </c>
      <c r="E29" s="17">
        <f>'Term 4 - Numbers'!AG29</f>
        <v>100</v>
      </c>
      <c r="F29" s="17">
        <f>'Term 4 - Numbers'!AO29</f>
        <v>100</v>
      </c>
      <c r="G29" s="17">
        <f>'Term 4 - Numbers'!AW29</f>
        <v>112</v>
      </c>
      <c r="H29" s="17">
        <f>'Term 4 - Numbers'!BE29</f>
        <v>112</v>
      </c>
      <c r="I29" s="17">
        <f>'Term 4 - Numbers'!BM29</f>
        <v>112</v>
      </c>
      <c r="J29" s="17">
        <f>'Term 4 - Numbers'!BU29</f>
        <v>112</v>
      </c>
      <c r="K29" s="17">
        <f>'Term 4 - Numbers'!CC29</f>
        <v>0</v>
      </c>
      <c r="L29" s="17">
        <f>'Term 4 - Numbers'!CK29</f>
        <v>0</v>
      </c>
      <c r="M29" s="17">
        <f>'Term 4 - summary'!CS19</f>
        <v>0</v>
      </c>
      <c r="N29" s="17">
        <f>'Term 4 - Numbers'!DA29</f>
        <v>0</v>
      </c>
      <c r="O29" s="17">
        <f>'Term 4 - Numbers'!DI29</f>
        <v>0</v>
      </c>
      <c r="P29" s="17">
        <v>0</v>
      </c>
      <c r="Q29" s="17">
        <f>'Term 4 - Numbers'!DY29</f>
        <v>0</v>
      </c>
      <c r="R29" s="41">
        <f>SUM(B29:Q29)</f>
        <v>948</v>
      </c>
      <c r="S29" s="100">
        <f>R29/9</f>
        <v>105.33333333333333</v>
      </c>
    </row>
    <row r="30" spans="1:24">
      <c r="A30" s="31" t="s">
        <v>33</v>
      </c>
      <c r="B30" s="17">
        <f>'Term 4 - Numbers'!I30</f>
        <v>30</v>
      </c>
      <c r="C30" s="17">
        <f>'Term 4 - Numbers'!Q30</f>
        <v>30</v>
      </c>
      <c r="D30" s="17">
        <f>'Term 4 - Numbers'!Y30</f>
        <v>30</v>
      </c>
      <c r="E30" s="17">
        <f>'Term 4 - Numbers'!AG30</f>
        <v>30</v>
      </c>
      <c r="F30" s="17">
        <f>'Term 4 - Numbers'!AO30</f>
        <v>0</v>
      </c>
      <c r="G30" s="17">
        <f>'Term 4 - Numbers'!AW30</f>
        <v>30</v>
      </c>
      <c r="H30" s="17">
        <f>'Term 4 - Numbers'!BE30</f>
        <v>30</v>
      </c>
      <c r="I30" s="17">
        <f>'Term 4 - Numbers'!BM30</f>
        <v>30</v>
      </c>
      <c r="J30" s="17">
        <f>'Term 4 - Numbers'!BU30</f>
        <v>0</v>
      </c>
      <c r="K30" s="17">
        <f>'Term 4 - Numbers'!CC30</f>
        <v>0</v>
      </c>
      <c r="L30" s="17">
        <f>'Term 4 - Numbers'!CK30</f>
        <v>0</v>
      </c>
      <c r="M30" s="17">
        <f>'Term 4 - summary'!CS20</f>
        <v>0</v>
      </c>
      <c r="N30" s="17">
        <f>'Term 4 - Numbers'!DA30</f>
        <v>0</v>
      </c>
      <c r="O30" s="17">
        <f>'Term 4 - Numbers'!DI30</f>
        <v>0</v>
      </c>
      <c r="P30" s="17">
        <v>0</v>
      </c>
      <c r="Q30" s="17">
        <f>'Term 4 - Numbers'!DY30</f>
        <v>0</v>
      </c>
      <c r="R30" s="41">
        <f t="shared" ref="R30:R38" si="12">SUM(B30:Q30)</f>
        <v>210</v>
      </c>
      <c r="S30" s="100">
        <f>R30/7</f>
        <v>30</v>
      </c>
    </row>
    <row r="31" spans="1:24">
      <c r="A31" s="31" t="s">
        <v>34</v>
      </c>
      <c r="B31" s="17">
        <f>'Term 4 - Numbers'!I31</f>
        <v>0</v>
      </c>
      <c r="C31" s="17">
        <f>'Term 4 - Numbers'!Q31</f>
        <v>25</v>
      </c>
      <c r="D31" s="17">
        <f>'Term 4 - Numbers'!Y31</f>
        <v>0</v>
      </c>
      <c r="E31" s="17">
        <f>'Term 4 - Numbers'!AG31</f>
        <v>25</v>
      </c>
      <c r="F31" s="17">
        <f>'Term 4 - Numbers'!AO31</f>
        <v>25</v>
      </c>
      <c r="G31" s="17">
        <f>'Term 4 - Numbers'!AW31</f>
        <v>25</v>
      </c>
      <c r="H31" s="17">
        <f>'Term 4 - Numbers'!BE31</f>
        <v>25</v>
      </c>
      <c r="I31" s="17">
        <f>'Term 4 - Numbers'!BM31</f>
        <v>25</v>
      </c>
      <c r="J31" s="17">
        <f>'Term 4 - Numbers'!BU31</f>
        <v>0</v>
      </c>
      <c r="K31" s="17">
        <f>'Term 4 - Numbers'!CC31</f>
        <v>0</v>
      </c>
      <c r="L31" s="17">
        <f>'Term 4 - Numbers'!CK31</f>
        <v>0</v>
      </c>
      <c r="M31" s="17">
        <f>'Term 4 - summary'!CS21</f>
        <v>0</v>
      </c>
      <c r="N31" s="17">
        <f>'Term 4 - Numbers'!DA31</f>
        <v>0</v>
      </c>
      <c r="O31" s="17">
        <f>'Term 4 - Numbers'!DI31</f>
        <v>0</v>
      </c>
      <c r="P31" s="17">
        <v>0</v>
      </c>
      <c r="Q31" s="17">
        <f>'Term 4 - Numbers'!DY31</f>
        <v>0</v>
      </c>
      <c r="R31" s="41">
        <f t="shared" si="12"/>
        <v>150</v>
      </c>
      <c r="S31" s="100">
        <f>R31/6</f>
        <v>25</v>
      </c>
    </row>
    <row r="32" spans="1:24">
      <c r="A32" s="31" t="s">
        <v>35</v>
      </c>
      <c r="B32" s="17">
        <f>'Term 4 - Numbers'!I32</f>
        <v>0</v>
      </c>
      <c r="C32" s="17">
        <f>'Term 4 - Numbers'!Q32</f>
        <v>0</v>
      </c>
      <c r="D32" s="17">
        <f>'Term 4 - Numbers'!Y32</f>
        <v>25</v>
      </c>
      <c r="E32" s="17">
        <f>'Term 4 - Numbers'!AG32</f>
        <v>0</v>
      </c>
      <c r="F32" s="17">
        <f>'Term 4 - Numbers'!AO32</f>
        <v>0</v>
      </c>
      <c r="G32" s="17">
        <f>'Term 4 - Numbers'!AW32</f>
        <v>0</v>
      </c>
      <c r="H32" s="17">
        <f>'Term 4 - Numbers'!BE32</f>
        <v>0</v>
      </c>
      <c r="I32" s="17">
        <f>'Term 4 - Numbers'!BM32</f>
        <v>0</v>
      </c>
      <c r="J32" s="17">
        <f>'Term 4 - Numbers'!BU32</f>
        <v>0</v>
      </c>
      <c r="K32" s="17">
        <f>'Term 4 - Numbers'!CC32</f>
        <v>0</v>
      </c>
      <c r="L32" s="17">
        <f>'Term 4 - Numbers'!CK32</f>
        <v>0</v>
      </c>
      <c r="M32" s="17">
        <f>'Term 4 - summary'!CS22</f>
        <v>0</v>
      </c>
      <c r="N32" s="17">
        <f>'Term 4 - Numbers'!DA32</f>
        <v>0</v>
      </c>
      <c r="O32" s="17">
        <f>'Term 4 - Numbers'!DI32</f>
        <v>0</v>
      </c>
      <c r="P32" s="17">
        <v>0</v>
      </c>
      <c r="Q32" s="17">
        <f>'Term 4 - Numbers'!DY32</f>
        <v>0</v>
      </c>
      <c r="R32" s="41">
        <f t="shared" si="12"/>
        <v>25</v>
      </c>
      <c r="S32" s="100">
        <f>R32/1</f>
        <v>25</v>
      </c>
    </row>
    <row r="33" spans="1:19">
      <c r="A33" s="31" t="s">
        <v>36</v>
      </c>
      <c r="B33" s="17">
        <f>'Term 4 - Numbers'!I33</f>
        <v>0</v>
      </c>
      <c r="C33" s="17">
        <f>'Term 4 - Numbers'!Q33</f>
        <v>0</v>
      </c>
      <c r="D33" s="17">
        <f>'Term 4 - Numbers'!Y33</f>
        <v>0</v>
      </c>
      <c r="E33" s="17">
        <f>'Term 4 - Numbers'!AG33</f>
        <v>0</v>
      </c>
      <c r="F33" s="17">
        <f>'Term 4 - Numbers'!AO33</f>
        <v>0</v>
      </c>
      <c r="G33" s="17">
        <f>'Term 4 - Numbers'!AW33</f>
        <v>0</v>
      </c>
      <c r="H33" s="17">
        <f>'Term 4 - Numbers'!BE33</f>
        <v>0</v>
      </c>
      <c r="I33" s="17">
        <f>'Term 4 - Numbers'!BM33</f>
        <v>0</v>
      </c>
      <c r="J33" s="17">
        <f>'Term 4 - Numbers'!BU33</f>
        <v>0</v>
      </c>
      <c r="K33" s="17">
        <f>'Term 4 - Numbers'!CC33</f>
        <v>0</v>
      </c>
      <c r="L33" s="17">
        <f>'Term 4 - Numbers'!CK33</f>
        <v>0</v>
      </c>
      <c r="M33" s="17">
        <f>'Term 4 - summary'!CS23</f>
        <v>0</v>
      </c>
      <c r="N33" s="17">
        <f>'Term 4 - Numbers'!DA33</f>
        <v>0</v>
      </c>
      <c r="O33" s="17">
        <f>'Term 4 - Numbers'!DI33</f>
        <v>0</v>
      </c>
      <c r="P33" s="17">
        <v>0</v>
      </c>
      <c r="Q33" s="17">
        <f>'Term 4 - Numbers'!DY33</f>
        <v>0</v>
      </c>
      <c r="R33" s="41">
        <f t="shared" si="12"/>
        <v>0</v>
      </c>
      <c r="S33" s="100">
        <f t="shared" ref="S33:S38" si="13">R33/8</f>
        <v>0</v>
      </c>
    </row>
    <row r="34" spans="1:19">
      <c r="A34" s="31" t="s">
        <v>37</v>
      </c>
      <c r="B34" s="17">
        <f>'Term 4 - Numbers'!I34</f>
        <v>47</v>
      </c>
      <c r="C34" s="17">
        <f>'Term 4 - Numbers'!Q34</f>
        <v>47</v>
      </c>
      <c r="D34" s="17">
        <f>'Term 4 - Numbers'!Y34</f>
        <v>47</v>
      </c>
      <c r="E34" s="17">
        <f>'Term 4 - Numbers'!AG34</f>
        <v>38</v>
      </c>
      <c r="F34" s="17">
        <f>'Term 4 - Numbers'!AO34</f>
        <v>38</v>
      </c>
      <c r="G34" s="17">
        <f>'Term 4 - Numbers'!AW34</f>
        <v>45</v>
      </c>
      <c r="H34" s="17">
        <f>'Term 4 - Numbers'!BE34</f>
        <v>45</v>
      </c>
      <c r="I34" s="17">
        <f>'Term 4 - Numbers'!BM34</f>
        <v>26</v>
      </c>
      <c r="J34" s="17">
        <f>'Term 4 - Numbers'!BU34</f>
        <v>0</v>
      </c>
      <c r="K34" s="17">
        <f>'Term 4 - Numbers'!CC34</f>
        <v>0</v>
      </c>
      <c r="L34" s="17">
        <f>'Term 4 - Numbers'!CK34</f>
        <v>0</v>
      </c>
      <c r="M34" s="17">
        <f>'Term 4 - summary'!CS24</f>
        <v>0</v>
      </c>
      <c r="N34" s="17">
        <f>'Term 4 - Numbers'!DA34</f>
        <v>0</v>
      </c>
      <c r="O34" s="17">
        <f>'Term 4 - Numbers'!DI34</f>
        <v>0</v>
      </c>
      <c r="P34" s="17">
        <v>0</v>
      </c>
      <c r="Q34" s="17">
        <f>'Term 4 - Numbers'!DY34</f>
        <v>0</v>
      </c>
      <c r="R34" s="41">
        <f t="shared" si="12"/>
        <v>333</v>
      </c>
      <c r="S34" s="100">
        <f>R34/8</f>
        <v>41.625</v>
      </c>
    </row>
    <row r="35" spans="1:19">
      <c r="A35" s="31" t="s">
        <v>38</v>
      </c>
      <c r="B35" s="17">
        <f>'Term 4 - Numbers'!I35</f>
        <v>0</v>
      </c>
      <c r="C35" s="17">
        <f>'Term 4 - Numbers'!Q35</f>
        <v>0</v>
      </c>
      <c r="D35" s="17">
        <f>'Term 4 - Numbers'!Y35</f>
        <v>0</v>
      </c>
      <c r="E35" s="17">
        <f>'Term 4 - Numbers'!AG35</f>
        <v>0</v>
      </c>
      <c r="F35" s="17">
        <f>'Term 4 - Numbers'!AO35</f>
        <v>0</v>
      </c>
      <c r="G35" s="17">
        <f>'Term 4 - Numbers'!AW35</f>
        <v>0</v>
      </c>
      <c r="H35" s="17">
        <f>'Term 4 - Numbers'!BE35</f>
        <v>0</v>
      </c>
      <c r="I35" s="17">
        <f>'Term 4 - Numbers'!BM35</f>
        <v>0</v>
      </c>
      <c r="J35" s="17">
        <f>'Term 4 - Numbers'!BU35</f>
        <v>0</v>
      </c>
      <c r="K35" s="17">
        <f>'Term 4 - Numbers'!CC35</f>
        <v>0</v>
      </c>
      <c r="L35" s="17">
        <f>'Term 4 - Numbers'!CK35</f>
        <v>0</v>
      </c>
      <c r="M35" s="17">
        <f>'Term 4 - summary'!CS25</f>
        <v>0</v>
      </c>
      <c r="N35" s="17">
        <f>'Term 4 - Numbers'!DA35</f>
        <v>0</v>
      </c>
      <c r="O35" s="17">
        <f>'Term 4 - Numbers'!DI35</f>
        <v>0</v>
      </c>
      <c r="P35" s="17">
        <v>0</v>
      </c>
      <c r="Q35" s="17">
        <f>'Term 4 - Numbers'!DY35</f>
        <v>0</v>
      </c>
      <c r="R35" s="41">
        <f t="shared" si="12"/>
        <v>0</v>
      </c>
      <c r="S35" s="100">
        <f t="shared" si="13"/>
        <v>0</v>
      </c>
    </row>
    <row r="36" spans="1:19">
      <c r="A36" s="31" t="s">
        <v>39</v>
      </c>
      <c r="B36" s="17">
        <f>'Term 4 - Numbers'!I36</f>
        <v>0</v>
      </c>
      <c r="C36" s="17">
        <f>'Term 4 - Numbers'!Q36</f>
        <v>0</v>
      </c>
      <c r="D36" s="17">
        <f>'Term 4 - Numbers'!Y36</f>
        <v>0</v>
      </c>
      <c r="E36" s="17">
        <f>'Term 4 - Numbers'!AG36</f>
        <v>0</v>
      </c>
      <c r="F36" s="17">
        <f>'Term 4 - Numbers'!AO36</f>
        <v>0</v>
      </c>
      <c r="G36" s="17">
        <f>'Term 4 - Numbers'!AW36</f>
        <v>0</v>
      </c>
      <c r="H36" s="17">
        <f>'Term 4 - Numbers'!BE36</f>
        <v>0</v>
      </c>
      <c r="I36" s="17">
        <f>'Term 4 - Numbers'!BM36</f>
        <v>0</v>
      </c>
      <c r="J36" s="17">
        <f>'Term 4 - Numbers'!BU36</f>
        <v>0</v>
      </c>
      <c r="K36" s="17">
        <f>'Term 4 - Numbers'!CC36</f>
        <v>0</v>
      </c>
      <c r="L36" s="17">
        <f>'Term 4 - Numbers'!CK36</f>
        <v>0</v>
      </c>
      <c r="M36" s="17">
        <f>'Term 4 - summary'!CS26</f>
        <v>0</v>
      </c>
      <c r="N36" s="17">
        <f>'Term 4 - Numbers'!DA36</f>
        <v>0</v>
      </c>
      <c r="O36" s="17">
        <f>'Term 4 - Numbers'!DI36</f>
        <v>0</v>
      </c>
      <c r="P36" s="17">
        <v>0</v>
      </c>
      <c r="Q36" s="17">
        <f>'Term 4 - Numbers'!DY36</f>
        <v>0</v>
      </c>
      <c r="R36" s="41">
        <f t="shared" si="12"/>
        <v>0</v>
      </c>
      <c r="S36" s="100">
        <f t="shared" si="13"/>
        <v>0</v>
      </c>
    </row>
    <row r="37" spans="1:19">
      <c r="A37" s="31" t="str">
        <f>'Term 3 - Numbers'!A37</f>
        <v>Green Point Christian College</v>
      </c>
      <c r="B37" s="17">
        <f>'Term 4 - Numbers'!I37</f>
        <v>0</v>
      </c>
      <c r="C37" s="17">
        <f>'Term 4 - Numbers'!Q37</f>
        <v>0</v>
      </c>
      <c r="D37" s="17">
        <f>'Term 4 - Numbers'!Y37</f>
        <v>0</v>
      </c>
      <c r="E37" s="17">
        <f>'Term 4 - Numbers'!AG37</f>
        <v>0</v>
      </c>
      <c r="F37" s="17">
        <f>'Term 4 - Numbers'!AO37</f>
        <v>0</v>
      </c>
      <c r="G37" s="17">
        <f>'Term 4 - Numbers'!AW37</f>
        <v>0</v>
      </c>
      <c r="H37" s="17">
        <f>'Term 4 - Numbers'!BE37</f>
        <v>0</v>
      </c>
      <c r="I37" s="17">
        <f>'Term 4 - Numbers'!BM37</f>
        <v>0</v>
      </c>
      <c r="J37" s="17">
        <f>'Term 4 - Numbers'!BU37</f>
        <v>0</v>
      </c>
      <c r="K37" s="17">
        <f>'Term 4 - Numbers'!CC37</f>
        <v>0</v>
      </c>
      <c r="L37" s="17">
        <f>'Term 4 - Numbers'!CK37</f>
        <v>0</v>
      </c>
      <c r="M37" s="17">
        <f>'Term 4 - summary'!CS27</f>
        <v>0</v>
      </c>
      <c r="N37" s="17">
        <f>'Term 4 - Numbers'!DA37</f>
        <v>0</v>
      </c>
      <c r="O37" s="17">
        <f>'Term 4 - Numbers'!DI37</f>
        <v>0</v>
      </c>
      <c r="P37" s="17">
        <v>0</v>
      </c>
      <c r="Q37" s="17">
        <f>'Term 4 - Numbers'!DY37</f>
        <v>0</v>
      </c>
      <c r="R37" s="41">
        <f t="shared" si="12"/>
        <v>0</v>
      </c>
      <c r="S37" s="100">
        <f t="shared" si="13"/>
        <v>0</v>
      </c>
    </row>
    <row r="38" spans="1:19">
      <c r="A38" s="31" t="s">
        <v>88</v>
      </c>
      <c r="B38" s="17">
        <f>'Term 4 - Numbers'!I38</f>
        <v>0</v>
      </c>
      <c r="C38" s="17">
        <f>'Term 4 - Numbers'!Q38</f>
        <v>0</v>
      </c>
      <c r="D38" s="17">
        <f>'Term 4 - Numbers'!Y38</f>
        <v>0</v>
      </c>
      <c r="E38" s="17">
        <f>'Term 4 - Numbers'!AG38</f>
        <v>0</v>
      </c>
      <c r="F38" s="17">
        <f>'Term 4 - Numbers'!AO38</f>
        <v>0</v>
      </c>
      <c r="G38" s="17">
        <f>'Term 4 - Numbers'!AW38</f>
        <v>0</v>
      </c>
      <c r="H38" s="17">
        <f>'Term 4 - Numbers'!BE38</f>
        <v>0</v>
      </c>
      <c r="I38" s="17">
        <f>'Term 4 - Numbers'!BM38</f>
        <v>0</v>
      </c>
      <c r="J38" s="17">
        <f>'Term 4 - Numbers'!BU38</f>
        <v>0</v>
      </c>
      <c r="K38" s="17">
        <f>'Term 4 - Numbers'!CC38</f>
        <v>0</v>
      </c>
      <c r="L38" s="17">
        <f>'Term 4 - Numbers'!CK38</f>
        <v>0</v>
      </c>
      <c r="M38" s="17">
        <f>'Term 4 - summary'!CS28</f>
        <v>0</v>
      </c>
      <c r="N38" s="17">
        <f>'Term 4 - Numbers'!DA38</f>
        <v>0</v>
      </c>
      <c r="O38" s="17">
        <f>'Term 4 - Numbers'!DI38</f>
        <v>0</v>
      </c>
      <c r="P38" s="17">
        <v>0</v>
      </c>
      <c r="Q38" s="17">
        <f>'Term 4 - Numbers'!DY38</f>
        <v>0</v>
      </c>
      <c r="R38" s="41">
        <f t="shared" si="12"/>
        <v>0</v>
      </c>
      <c r="S38" s="100">
        <f t="shared" si="13"/>
        <v>0</v>
      </c>
    </row>
    <row r="39" spans="1:19" s="45" customFormat="1">
      <c r="A39" s="34" t="s">
        <v>18</v>
      </c>
      <c r="B39" s="43">
        <f>SUM(B29:B37)</f>
        <v>177</v>
      </c>
      <c r="C39" s="43">
        <f>SUM(C29:C37)</f>
        <v>202</v>
      </c>
      <c r="D39" s="43">
        <f>SUM(D29:D37)</f>
        <v>202</v>
      </c>
      <c r="E39" s="43">
        <f>SUM(E29:E37)</f>
        <v>193</v>
      </c>
      <c r="F39" s="43">
        <f>SUM(F29:F37)</f>
        <v>163</v>
      </c>
      <c r="G39" s="43">
        <f>SUM(G29:G38)</f>
        <v>212</v>
      </c>
      <c r="H39" s="43">
        <f>SUM(H29:H38)</f>
        <v>212</v>
      </c>
      <c r="I39" s="43">
        <f>SUM(I29:I38)</f>
        <v>193</v>
      </c>
      <c r="J39" s="43">
        <f>SUM(J29:J38)</f>
        <v>112</v>
      </c>
      <c r="K39" s="43">
        <f>SUM(K29:K38)</f>
        <v>0</v>
      </c>
      <c r="L39" s="43">
        <f t="shared" ref="L39:M39" si="14">SUM(L29:L37)</f>
        <v>0</v>
      </c>
      <c r="M39" s="43">
        <f t="shared" si="14"/>
        <v>0</v>
      </c>
      <c r="N39" s="43">
        <f t="shared" ref="N39:Q39" si="15">SUM(N29:N37)</f>
        <v>0</v>
      </c>
      <c r="O39" s="43">
        <f t="shared" si="15"/>
        <v>0</v>
      </c>
      <c r="P39" s="43">
        <f t="shared" si="15"/>
        <v>0</v>
      </c>
      <c r="Q39" s="43">
        <f t="shared" si="15"/>
        <v>0</v>
      </c>
      <c r="R39" s="44">
        <f>SUM(B39:M39)</f>
        <v>1666</v>
      </c>
      <c r="S39" s="102">
        <f>SUM(S29:S37)</f>
        <v>226.95833333333331</v>
      </c>
    </row>
    <row r="40" spans="1:19">
      <c r="A40" s="38" t="s">
        <v>40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2"/>
      <c r="S40" s="42"/>
    </row>
    <row r="41" spans="1:19">
      <c r="A41" s="30" t="str">
        <f>'Term 4 2018 - Numbers'!A40</f>
        <v>Seniors</v>
      </c>
      <c r="B41" s="17">
        <f>'Term 4 - Numbers'!I41</f>
        <v>290</v>
      </c>
      <c r="C41" s="17">
        <f>'Term 4 - Numbers'!Q41</f>
        <v>0</v>
      </c>
      <c r="D41" s="17">
        <f>'Term 4 - Numbers'!Y41</f>
        <v>0</v>
      </c>
      <c r="E41" s="17">
        <f>'Term 3 - Numbers'!AG41</f>
        <v>0</v>
      </c>
      <c r="F41" s="17">
        <f>'Term 4 - Numbers'!AO41</f>
        <v>0</v>
      </c>
      <c r="G41" s="17">
        <f>'Term 4 - Numbers'!AW41</f>
        <v>0</v>
      </c>
      <c r="H41" s="17">
        <f>'Term 4 - Numbers'!BE41</f>
        <v>0</v>
      </c>
      <c r="I41" s="17">
        <f>'Term 4 - Numbers'!BM41</f>
        <v>0</v>
      </c>
      <c r="J41" s="17">
        <f>'Term 4 - Numbers'!BU41</f>
        <v>0</v>
      </c>
      <c r="K41" s="17">
        <f>'Term 4 - Numbers'!CC41</f>
        <v>0</v>
      </c>
      <c r="L41" s="17">
        <f>'Term 4 - Numbers'!CK41</f>
        <v>0</v>
      </c>
      <c r="M41" s="17">
        <f>'Term 4 - Numbers'!CS41</f>
        <v>0</v>
      </c>
      <c r="N41" s="17">
        <f>'Term 4 - Numbers'!DA41</f>
        <v>0</v>
      </c>
      <c r="O41" s="17">
        <f>'Term 4 - Numbers'!DI41</f>
        <v>0</v>
      </c>
      <c r="P41" s="17">
        <f>'Term 4 - Numbers'!DQ41</f>
        <v>0</v>
      </c>
      <c r="Q41" s="17">
        <f>'Term 4 - Numbers'!DY41</f>
        <v>0</v>
      </c>
      <c r="R41" s="41">
        <f>SUM(B41:Q41)</f>
        <v>290</v>
      </c>
      <c r="S41" s="100">
        <f>R41/1</f>
        <v>290</v>
      </c>
    </row>
    <row r="42" spans="1:19">
      <c r="A42" s="30" t="str">
        <f>'Term 4 2018 - Numbers'!A41</f>
        <v>Endeavour Series/JDS</v>
      </c>
      <c r="B42" s="17">
        <f>'Term 4 - Numbers'!I42</f>
        <v>0</v>
      </c>
      <c r="C42" s="17">
        <f>'Term 3 - Numbers'!Q42</f>
        <v>0</v>
      </c>
      <c r="D42" s="17">
        <f>'Term 4 - Numbers'!Y42</f>
        <v>37</v>
      </c>
      <c r="E42" s="17">
        <f>'Term 3 - Numbers'!AG42</f>
        <v>0</v>
      </c>
      <c r="F42" s="17">
        <f>'Term 3 - Numbers'!AO42</f>
        <v>0</v>
      </c>
      <c r="G42" s="17">
        <f>'Term 4 - Numbers'!AW42</f>
        <v>0</v>
      </c>
      <c r="H42" s="17">
        <f>'Term 4 - Numbers'!BE42</f>
        <v>0</v>
      </c>
      <c r="I42" s="17">
        <f>'Term 4 - Numbers'!BM42</f>
        <v>0</v>
      </c>
      <c r="J42" s="17">
        <f>'Term 4 - Numbers'!BU42</f>
        <v>0</v>
      </c>
      <c r="K42" s="17">
        <f>'Term 4 - Numbers'!CC42</f>
        <v>0</v>
      </c>
      <c r="L42" s="17">
        <f>'Term 4 - Numbers'!CK42</f>
        <v>0</v>
      </c>
      <c r="M42" s="17">
        <f>'Term 4 - Numbers'!CS42</f>
        <v>0</v>
      </c>
      <c r="N42" s="17">
        <f>'Term 4 - Numbers'!DA42</f>
        <v>0</v>
      </c>
      <c r="O42" s="17">
        <f>'Term 4 - Numbers'!DI42</f>
        <v>0</v>
      </c>
      <c r="P42" s="17">
        <f>'Term 4 - Numbers'!DQ42</f>
        <v>0</v>
      </c>
      <c r="Q42" s="17">
        <f>'Term 4 - Numbers'!DY42</f>
        <v>0</v>
      </c>
      <c r="R42" s="41">
        <f t="shared" ref="R42:R47" si="16">SUM(B42:Q42)</f>
        <v>37</v>
      </c>
      <c r="S42" s="100">
        <f t="shared" ref="S42:S44" si="17">R42/1</f>
        <v>37</v>
      </c>
    </row>
    <row r="43" spans="1:19">
      <c r="A43" s="30" t="s">
        <v>101</v>
      </c>
      <c r="B43" s="17">
        <f>'Term 4 - Numbers'!I43</f>
        <v>0</v>
      </c>
      <c r="C43" s="17">
        <f>'Term 3 - Numbers'!Q43</f>
        <v>0</v>
      </c>
      <c r="D43" s="17">
        <f>'Term 4 - Numbers'!Y43</f>
        <v>80</v>
      </c>
      <c r="E43" s="17">
        <f>'Term 3 - Numbers'!AG43</f>
        <v>0</v>
      </c>
      <c r="F43" s="17">
        <f>'Term 3 - Numbers'!AO43</f>
        <v>0</v>
      </c>
      <c r="G43" s="17">
        <f>'Term 4 - Numbers'!AW43</f>
        <v>0</v>
      </c>
      <c r="H43" s="17">
        <f>'Term 4 - Numbers'!BE43</f>
        <v>0</v>
      </c>
      <c r="I43" s="17">
        <f>'Term 4 - Numbers'!BM43</f>
        <v>0</v>
      </c>
      <c r="J43" s="17">
        <f>'Term 4 - Numbers'!BU43</f>
        <v>0</v>
      </c>
      <c r="K43" s="17">
        <f>'Term 4 - Numbers'!CC43</f>
        <v>0</v>
      </c>
      <c r="L43" s="17">
        <f>'Term 4 - Numbers'!CK43</f>
        <v>0</v>
      </c>
      <c r="M43" s="17">
        <f>'Term 4 - Numbers'!CS43</f>
        <v>0</v>
      </c>
      <c r="N43" s="17">
        <f>'Term 4 - Numbers'!DA43</f>
        <v>0</v>
      </c>
      <c r="O43" s="17">
        <f>'Term 4 - Numbers'!DI43</f>
        <v>0</v>
      </c>
      <c r="P43" s="17">
        <f>'Term 4 - Numbers'!DQ43</f>
        <v>0</v>
      </c>
      <c r="Q43" s="17">
        <f>'Term 4 - Numbers'!DY43</f>
        <v>0</v>
      </c>
      <c r="R43" s="41">
        <f t="shared" si="16"/>
        <v>80</v>
      </c>
      <c r="S43" s="100">
        <f t="shared" si="17"/>
        <v>80</v>
      </c>
    </row>
    <row r="44" spans="1:19">
      <c r="A44" s="30" t="str">
        <f>'Term 4 2018 - Numbers'!A43</f>
        <v>Inter-Club</v>
      </c>
      <c r="B44" s="17">
        <f>'Term 4 - Numbers'!I44</f>
        <v>0</v>
      </c>
      <c r="C44" s="17">
        <f>'Term 3 - Numbers'!Q44</f>
        <v>0</v>
      </c>
      <c r="D44" s="17">
        <f>'Term 4 - Numbers'!Y44</f>
        <v>0</v>
      </c>
      <c r="E44" s="17">
        <f>'Term 3 - Numbers'!AG44</f>
        <v>0</v>
      </c>
      <c r="F44" s="17">
        <f>'Term 3 - Numbers'!AO44</f>
        <v>0</v>
      </c>
      <c r="G44" s="17">
        <f>'Term 4 - Numbers'!AW44</f>
        <v>0</v>
      </c>
      <c r="H44" s="17">
        <f>'Term 4 - Numbers'!BE44</f>
        <v>0</v>
      </c>
      <c r="I44" s="17">
        <f>'Term 4 - Numbers'!BM44</f>
        <v>0</v>
      </c>
      <c r="J44" s="17">
        <f>'Term 4 - Numbers'!BU44</f>
        <v>0</v>
      </c>
      <c r="K44" s="17">
        <f>'Term 4 - Numbers'!CC44</f>
        <v>0</v>
      </c>
      <c r="L44" s="17">
        <f>'Term 4 - Numbers'!CK44</f>
        <v>0</v>
      </c>
      <c r="M44" s="17">
        <f>'Term 4 - Numbers'!CS44</f>
        <v>0</v>
      </c>
      <c r="N44" s="17">
        <f>'Term 4 - Numbers'!DA44</f>
        <v>0</v>
      </c>
      <c r="O44" s="17">
        <f>'Term 4 - Numbers'!DI44</f>
        <v>0</v>
      </c>
      <c r="P44" s="17">
        <f>'Term 4 - Numbers'!DQ44</f>
        <v>0</v>
      </c>
      <c r="Q44" s="17">
        <f>'Term 4 - Numbers'!DY44</f>
        <v>0</v>
      </c>
      <c r="R44" s="41">
        <f t="shared" si="16"/>
        <v>0</v>
      </c>
      <c r="S44" s="100">
        <f t="shared" si="17"/>
        <v>0</v>
      </c>
    </row>
    <row r="45" spans="1:19">
      <c r="A45" s="30" t="str">
        <f>'Term 4 2018 - Numbers'!A44</f>
        <v>Club Championships</v>
      </c>
      <c r="B45" s="17">
        <f>'Term 4 - Numbers'!I45</f>
        <v>0</v>
      </c>
      <c r="C45" s="17">
        <f>'Term 3 - Numbers'!Q45</f>
        <v>0</v>
      </c>
      <c r="D45" s="17">
        <f>'Term 4 - Numbers'!Y45</f>
        <v>0</v>
      </c>
      <c r="E45" s="17">
        <f>'Term 3 - Numbers'!AG45</f>
        <v>0</v>
      </c>
      <c r="F45" s="17">
        <f>'Term 3 - Numbers'!AO45</f>
        <v>0</v>
      </c>
      <c r="G45" s="17">
        <f>'Term 4 - Numbers'!AW45</f>
        <v>0</v>
      </c>
      <c r="H45" s="17">
        <f>'Term 4 - Numbers'!BE45</f>
        <v>94</v>
      </c>
      <c r="I45" s="17">
        <f>'Term 4 - Numbers'!BM45</f>
        <v>152</v>
      </c>
      <c r="J45" s="17">
        <f>'Term 4 - Numbers'!BU45</f>
        <v>0</v>
      </c>
      <c r="K45" s="17">
        <f>'Term 4 - Numbers'!CC45</f>
        <v>0</v>
      </c>
      <c r="L45" s="17">
        <f>'Term 4 - Numbers'!CK45</f>
        <v>0</v>
      </c>
      <c r="M45" s="17">
        <f>'Term 4 - Numbers'!CS45</f>
        <v>0</v>
      </c>
      <c r="N45" s="17">
        <f>'Term 4 - Numbers'!DA45</f>
        <v>0</v>
      </c>
      <c r="O45" s="17">
        <f>'Term 4 - Numbers'!DI45</f>
        <v>0</v>
      </c>
      <c r="P45" s="17">
        <f>'Term 4 - Numbers'!DQ45</f>
        <v>0</v>
      </c>
      <c r="Q45" s="17">
        <f>'Term 4 - Numbers'!DY45</f>
        <v>0</v>
      </c>
      <c r="R45" s="41">
        <f t="shared" si="16"/>
        <v>246</v>
      </c>
      <c r="S45" s="100">
        <f>R45/2</f>
        <v>123</v>
      </c>
    </row>
    <row r="46" spans="1:19">
      <c r="A46" s="30" t="str">
        <f>'Term 4 2018 - Numbers'!A45</f>
        <v>Junior Gold/Silver/Bronze</v>
      </c>
      <c r="B46" s="17">
        <f>'Term 4 - Numbers'!I46</f>
        <v>0</v>
      </c>
      <c r="C46" s="17">
        <f>'Term 3 - Numbers'!Q46</f>
        <v>0</v>
      </c>
      <c r="D46" s="17">
        <f>'Term 4 - Numbers'!Y46</f>
        <v>0</v>
      </c>
      <c r="E46" s="17">
        <f>'Term 3 - Numbers'!AG46</f>
        <v>0</v>
      </c>
      <c r="F46" s="17">
        <f>'Term 3 - Numbers'!AO46</f>
        <v>0</v>
      </c>
      <c r="G46" s="17">
        <f>'Term 4 - Numbers'!AW46</f>
        <v>0</v>
      </c>
      <c r="H46" s="17">
        <f>'Term 4 - Numbers'!BE46</f>
        <v>0</v>
      </c>
      <c r="I46" s="17">
        <f>'Term 4 - Numbers'!BM46</f>
        <v>0</v>
      </c>
      <c r="J46" s="17">
        <f>'Term 4 - Numbers'!BU46</f>
        <v>0</v>
      </c>
      <c r="K46" s="17">
        <f>'Term 4 - Numbers'!CC46</f>
        <v>0</v>
      </c>
      <c r="L46" s="17">
        <f>'Term 4 - Numbers'!CK46</f>
        <v>2328</v>
      </c>
      <c r="M46" s="17">
        <f>'Term 4 - Numbers'!CS46</f>
        <v>873</v>
      </c>
      <c r="N46" s="17">
        <f>'Term 4 - Numbers'!DA46</f>
        <v>0</v>
      </c>
      <c r="O46" s="17">
        <f>'Term 4 - Numbers'!DI46</f>
        <v>0</v>
      </c>
      <c r="P46" s="17">
        <f>'Term 4 - Numbers'!DQ46</f>
        <v>0</v>
      </c>
      <c r="Q46" s="17">
        <f>'Term 4 - Numbers'!DY46</f>
        <v>0</v>
      </c>
      <c r="R46" s="41">
        <f t="shared" si="16"/>
        <v>3201</v>
      </c>
      <c r="S46" s="100">
        <f>R46/4</f>
        <v>800.25</v>
      </c>
    </row>
    <row r="47" spans="1:19">
      <c r="A47" s="30" t="s">
        <v>100</v>
      </c>
      <c r="B47" s="17">
        <f>'Term 4 - Numbers'!I47</f>
        <v>0</v>
      </c>
      <c r="C47" s="17">
        <f>'Term 3 - Numbers'!Q47</f>
        <v>0</v>
      </c>
      <c r="D47" s="17">
        <f>'Term 4 - Numbers'!Y47</f>
        <v>0</v>
      </c>
      <c r="E47" s="17">
        <f>'Term 3 - Numbers'!AG47</f>
        <v>0</v>
      </c>
      <c r="F47" s="17">
        <f>'Term 3 - Numbers'!AO47</f>
        <v>0</v>
      </c>
      <c r="G47" s="17">
        <f>'Term 4 - Numbers'!AW47</f>
        <v>0</v>
      </c>
      <c r="H47" s="17">
        <f>'Term 4 - Numbers'!BE47</f>
        <v>0</v>
      </c>
      <c r="I47" s="17">
        <f>'Term 4 - Numbers'!BM47</f>
        <v>0</v>
      </c>
      <c r="J47" s="17">
        <f>'Term 4 - Numbers'!BU47</f>
        <v>0</v>
      </c>
      <c r="K47" s="17">
        <f>'Term 4 - Numbers'!CC47</f>
        <v>0</v>
      </c>
      <c r="L47" s="17">
        <f>'Term 4 - Numbers'!CK47</f>
        <v>0</v>
      </c>
      <c r="M47" s="17">
        <f>'Term 4 - Numbers'!CS47</f>
        <v>0</v>
      </c>
      <c r="N47" s="17">
        <f>'Term 4 - Numbers'!DA47</f>
        <v>0</v>
      </c>
      <c r="O47" s="17">
        <f>'Term 4 - Numbers'!DI47</f>
        <v>0</v>
      </c>
      <c r="P47" s="17">
        <f>'Term 4 - Numbers'!DQ47</f>
        <v>0</v>
      </c>
      <c r="Q47" s="17">
        <f>'Term 4 - Numbers'!DY47</f>
        <v>2244</v>
      </c>
      <c r="R47" s="41">
        <f t="shared" si="16"/>
        <v>2244</v>
      </c>
      <c r="S47" s="100">
        <f>R47/4</f>
        <v>561</v>
      </c>
    </row>
    <row r="48" spans="1:19" s="45" customFormat="1">
      <c r="A48" s="33" t="s">
        <v>18</v>
      </c>
      <c r="B48" s="17">
        <f>'Term 4 - Numbers'!I48</f>
        <v>290</v>
      </c>
      <c r="C48" s="17">
        <f>'Term 3 - Numbers'!Q48</f>
        <v>0</v>
      </c>
      <c r="D48" s="17">
        <f>SUM(D41:D47)</f>
        <v>117</v>
      </c>
      <c r="E48" s="17">
        <f>'Term 3 - Numbers'!AG48</f>
        <v>0</v>
      </c>
      <c r="F48" s="17">
        <f>'Term 3 - Numbers'!AO48</f>
        <v>0</v>
      </c>
      <c r="G48" s="17">
        <f>'Term 4 - Numbers'!AW48</f>
        <v>0</v>
      </c>
      <c r="H48" s="17">
        <f>'Term 4 - Numbers'!BE48</f>
        <v>94</v>
      </c>
      <c r="I48" s="17">
        <f>'Term 4 - Numbers'!BM48</f>
        <v>152</v>
      </c>
      <c r="J48" s="17">
        <f>'Term 4 - Numbers'!BU48</f>
        <v>0</v>
      </c>
      <c r="K48" s="17">
        <f>'Term 4 - Numbers'!CC48</f>
        <v>0</v>
      </c>
      <c r="L48" s="17">
        <f>'Term 4 - Numbers'!CK48</f>
        <v>2328</v>
      </c>
      <c r="M48" s="17">
        <f>'Term 4 - Numbers'!CS48</f>
        <v>873</v>
      </c>
      <c r="N48" s="17">
        <f>'Term 4 - Numbers'!DA48</f>
        <v>0</v>
      </c>
      <c r="O48" s="17">
        <f>'Term 4 - Numbers'!DI48</f>
        <v>0</v>
      </c>
      <c r="P48" s="17">
        <f>'Term 4 - Numbers'!DQ48</f>
        <v>0</v>
      </c>
      <c r="Q48" s="17">
        <f>'Term 4 - Numbers'!DY48</f>
        <v>2244</v>
      </c>
      <c r="R48" s="44">
        <f t="shared" ref="R48" si="18">SUM(B48:M48)</f>
        <v>3854</v>
      </c>
      <c r="S48" s="102">
        <f>SUM(S41:S47)</f>
        <v>1891.25</v>
      </c>
    </row>
    <row r="49" spans="1:19" s="59" customFormat="1" ht="20" thickBot="1">
      <c r="A49" s="39" t="s">
        <v>44</v>
      </c>
      <c r="B49" s="56">
        <f>SUM(B17+B27+B39+B48)</f>
        <v>755</v>
      </c>
      <c r="C49" s="56">
        <f t="shared" ref="C49:L49" si="19">SUM(C17+C27+C39+C48)</f>
        <v>541</v>
      </c>
      <c r="D49" s="56">
        <f>SUM(D17+D27+D39+D48)</f>
        <v>664</v>
      </c>
      <c r="E49" s="56">
        <f t="shared" si="19"/>
        <v>544</v>
      </c>
      <c r="F49" s="56">
        <f t="shared" si="19"/>
        <v>418</v>
      </c>
      <c r="G49" s="56">
        <f t="shared" si="19"/>
        <v>557</v>
      </c>
      <c r="H49" s="56">
        <f>SUM(H17+H27+H39+H48)</f>
        <v>604</v>
      </c>
      <c r="I49" s="56">
        <f t="shared" si="19"/>
        <v>618</v>
      </c>
      <c r="J49" s="56">
        <f t="shared" si="19"/>
        <v>133</v>
      </c>
      <c r="K49" s="56">
        <f t="shared" si="19"/>
        <v>0</v>
      </c>
      <c r="L49" s="56">
        <f t="shared" si="19"/>
        <v>2328</v>
      </c>
      <c r="M49" s="56">
        <f>SUM(M17+M27+M39+M48)</f>
        <v>873</v>
      </c>
      <c r="N49" s="56">
        <f t="shared" ref="N49:Q49" si="20">SUM(N17+N27+N39+N48)</f>
        <v>0</v>
      </c>
      <c r="O49" s="56">
        <f t="shared" si="20"/>
        <v>154</v>
      </c>
      <c r="P49" s="56">
        <f t="shared" si="20"/>
        <v>116</v>
      </c>
      <c r="Q49" s="56">
        <f t="shared" si="20"/>
        <v>2313</v>
      </c>
      <c r="R49" s="57">
        <f>SUM(R17+R27+R39+R48)</f>
        <v>8242</v>
      </c>
      <c r="S49" s="104">
        <f>SUM(S17+S27+S39+S48)</f>
        <v>2536.9826839826837</v>
      </c>
    </row>
    <row r="50" spans="1:19" ht="17" thickTop="1"/>
    <row r="51" spans="1:19">
      <c r="B51" s="11"/>
      <c r="C51" s="135">
        <v>2018</v>
      </c>
      <c r="D51" s="135"/>
      <c r="E51" s="135"/>
      <c r="F51" s="135"/>
      <c r="G51" s="136">
        <v>2019</v>
      </c>
      <c r="H51" s="136"/>
      <c r="I51" s="136"/>
      <c r="J51" s="136"/>
    </row>
    <row r="52" spans="1:19">
      <c r="B52" s="122"/>
      <c r="C52" s="127" t="s">
        <v>92</v>
      </c>
      <c r="D52" s="127" t="s">
        <v>91</v>
      </c>
      <c r="E52" s="127" t="s">
        <v>93</v>
      </c>
      <c r="F52" s="127" t="s">
        <v>103</v>
      </c>
      <c r="G52" s="124" t="s">
        <v>92</v>
      </c>
      <c r="H52" s="124" t="s">
        <v>91</v>
      </c>
      <c r="I52" s="124" t="s">
        <v>93</v>
      </c>
      <c r="J52" s="124" t="s">
        <v>103</v>
      </c>
    </row>
    <row r="53" spans="1:19">
      <c r="B53" s="125" t="s">
        <v>107</v>
      </c>
      <c r="C53" s="128">
        <v>138</v>
      </c>
      <c r="D53" s="128">
        <v>143</v>
      </c>
      <c r="E53" s="128">
        <v>159</v>
      </c>
      <c r="F53" s="129">
        <f>'Term 4 2018 - summary'!H17</f>
        <v>208.95050505050503</v>
      </c>
      <c r="G53" s="121">
        <f>'Term 1 - summary'!M17</f>
        <v>175.18888888888887</v>
      </c>
      <c r="H53" s="121">
        <f>'Term 2 - summary'!Q18</f>
        <v>249.7</v>
      </c>
      <c r="I53" s="121">
        <f>'Term 3 - summary'!O17</f>
        <v>305.4666666666667</v>
      </c>
      <c r="J53" s="121">
        <f>S17</f>
        <v>311.38863636363635</v>
      </c>
    </row>
    <row r="54" spans="1:19">
      <c r="B54" s="125" t="s">
        <v>108</v>
      </c>
      <c r="C54" s="128">
        <v>49</v>
      </c>
      <c r="D54" s="128">
        <v>59</v>
      </c>
      <c r="E54" s="128">
        <v>55</v>
      </c>
      <c r="F54" s="129">
        <f>'Term 4 2018 - summary'!H27</f>
        <v>10.857142857142858</v>
      </c>
      <c r="G54" s="121">
        <f>'Term 1 - summary'!M27</f>
        <v>105.45238095238096</v>
      </c>
      <c r="H54" s="121">
        <f>'Term 2 - summary'!Q28</f>
        <v>119.01190476190476</v>
      </c>
      <c r="I54" s="121">
        <f>'Term 3 - summary'!O27</f>
        <v>99.130735930735923</v>
      </c>
      <c r="J54" s="121">
        <f>S27</f>
        <v>107.38571428571427</v>
      </c>
    </row>
    <row r="55" spans="1:19">
      <c r="B55" s="125" t="s">
        <v>23</v>
      </c>
      <c r="C55" s="128">
        <v>0</v>
      </c>
      <c r="D55" s="128">
        <v>0</v>
      </c>
      <c r="E55" s="128">
        <v>231</v>
      </c>
      <c r="F55" s="129">
        <f>'Term 4 2018 - summary'!H38</f>
        <v>1.6</v>
      </c>
      <c r="G55" s="121">
        <f>'Term 1 - summary'!M38</f>
        <v>219.0181818181818</v>
      </c>
      <c r="H55" s="121">
        <f>'Term 2 - summary'!Q39</f>
        <v>259.21666666666664</v>
      </c>
      <c r="I55" s="121">
        <f>'Term 3 - summary'!O39</f>
        <v>280.51111111111112</v>
      </c>
      <c r="J55" s="121">
        <f>S39</f>
        <v>226.95833333333331</v>
      </c>
    </row>
    <row r="56" spans="1:19">
      <c r="B56" s="125" t="s">
        <v>40</v>
      </c>
      <c r="C56" s="128">
        <v>1526</v>
      </c>
      <c r="D56" s="128">
        <v>254</v>
      </c>
      <c r="E56" s="128">
        <v>232</v>
      </c>
      <c r="F56" s="129">
        <f>'Term 4 2018 - summary'!H47</f>
        <v>1312.55</v>
      </c>
      <c r="G56" s="121">
        <f>'Term 1 - summary'!M47</f>
        <v>303.5</v>
      </c>
      <c r="H56" s="121">
        <f>'Term 2 - summary'!Q48</f>
        <v>1002</v>
      </c>
      <c r="I56" s="121">
        <f>'Term 3 - summary'!O48</f>
        <v>294.5</v>
      </c>
      <c r="J56" s="121">
        <f>S48</f>
        <v>1891.25</v>
      </c>
    </row>
    <row r="57" spans="1:19">
      <c r="B57" s="125" t="s">
        <v>18</v>
      </c>
      <c r="C57" s="130">
        <f t="shared" ref="C57:I57" si="21">SUM(C53:C56)</f>
        <v>1713</v>
      </c>
      <c r="D57" s="130">
        <f t="shared" si="21"/>
        <v>456</v>
      </c>
      <c r="E57" s="130">
        <f t="shared" si="21"/>
        <v>677</v>
      </c>
      <c r="F57" s="130">
        <f t="shared" si="21"/>
        <v>1533.9576479076479</v>
      </c>
      <c r="G57" s="123">
        <f t="shared" si="21"/>
        <v>803.15945165945163</v>
      </c>
      <c r="H57" s="123">
        <f t="shared" si="21"/>
        <v>1629.9285714285713</v>
      </c>
      <c r="I57" s="123">
        <f t="shared" si="21"/>
        <v>979.60851370851378</v>
      </c>
      <c r="J57" s="123">
        <f>SUM(J53:J56)</f>
        <v>2536.9826839826837</v>
      </c>
    </row>
    <row r="59" spans="1:19">
      <c r="B59" s="137" t="s">
        <v>118</v>
      </c>
      <c r="C59" s="138"/>
      <c r="D59" s="138"/>
      <c r="E59" s="138"/>
      <c r="F59" s="139"/>
      <c r="G59" s="131" t="s">
        <v>110</v>
      </c>
      <c r="H59" s="58"/>
      <c r="I59" s="18"/>
    </row>
    <row r="60" spans="1:19">
      <c r="B60" s="11"/>
      <c r="C60" s="124" t="s">
        <v>119</v>
      </c>
      <c r="D60" s="124" t="s">
        <v>115</v>
      </c>
      <c r="E60" s="124" t="s">
        <v>116</v>
      </c>
      <c r="F60" s="111" t="s">
        <v>117</v>
      </c>
      <c r="G60" s="127" t="s">
        <v>119</v>
      </c>
      <c r="H60" s="127" t="s">
        <v>115</v>
      </c>
      <c r="I60" s="127" t="s">
        <v>116</v>
      </c>
      <c r="J60" s="124" t="s">
        <v>117</v>
      </c>
    </row>
    <row r="61" spans="1:19">
      <c r="B61" s="125" t="s">
        <v>111</v>
      </c>
      <c r="C61" s="128">
        <v>333</v>
      </c>
      <c r="D61" s="128">
        <v>340</v>
      </c>
      <c r="E61" s="128">
        <v>317</v>
      </c>
      <c r="F61" s="17">
        <v>388</v>
      </c>
      <c r="G61" s="128">
        <v>436</v>
      </c>
      <c r="H61" s="128">
        <v>447</v>
      </c>
      <c r="I61" s="128">
        <v>411</v>
      </c>
      <c r="J61" s="17">
        <v>501</v>
      </c>
    </row>
    <row r="62" spans="1:19">
      <c r="B62" s="125" t="s">
        <v>112</v>
      </c>
      <c r="C62" s="128">
        <v>380</v>
      </c>
      <c r="D62" s="128">
        <v>338</v>
      </c>
      <c r="E62" s="128">
        <v>378</v>
      </c>
      <c r="F62" s="17">
        <v>272</v>
      </c>
      <c r="G62" s="128">
        <v>477</v>
      </c>
      <c r="H62" s="128">
        <v>557</v>
      </c>
      <c r="I62" s="128">
        <v>495</v>
      </c>
      <c r="J62" s="17">
        <v>419</v>
      </c>
    </row>
    <row r="63" spans="1:19">
      <c r="B63" s="125" t="s">
        <v>113</v>
      </c>
      <c r="C63" s="128">
        <v>138</v>
      </c>
      <c r="D63" s="128">
        <v>127</v>
      </c>
      <c r="E63" s="128">
        <v>155</v>
      </c>
      <c r="F63" s="17">
        <v>0</v>
      </c>
      <c r="G63" s="128">
        <v>177</v>
      </c>
      <c r="H63" s="128">
        <v>192</v>
      </c>
      <c r="I63" s="128">
        <v>221</v>
      </c>
      <c r="J63" s="17"/>
    </row>
    <row r="64" spans="1:19">
      <c r="B64" s="125" t="s">
        <v>114</v>
      </c>
      <c r="C64" s="128">
        <v>166</v>
      </c>
      <c r="D64" s="128">
        <v>145</v>
      </c>
      <c r="E64" s="128">
        <v>163</v>
      </c>
      <c r="F64" s="17">
        <v>0</v>
      </c>
      <c r="G64" s="128">
        <v>214</v>
      </c>
      <c r="H64" s="128">
        <v>238</v>
      </c>
      <c r="I64" s="128">
        <v>245</v>
      </c>
      <c r="J64" s="17"/>
    </row>
    <row r="65" spans="2:2">
      <c r="B65" s="120"/>
    </row>
    <row r="66" spans="2:2">
      <c r="B66" s="120"/>
    </row>
    <row r="67" spans="2:2">
      <c r="B67" s="120"/>
    </row>
  </sheetData>
  <mergeCells count="4">
    <mergeCell ref="K3:P3"/>
    <mergeCell ref="C51:F51"/>
    <mergeCell ref="G51:J51"/>
    <mergeCell ref="B59:F59"/>
  </mergeCells>
  <phoneticPr fontId="27" type="noConversion"/>
  <pageMargins left="0.7" right="0.7" top="0.75" bottom="0.75" header="0.3" footer="0.3"/>
  <cellWatches>
    <cellWatch r="F111"/>
    <cellWatch r="G111"/>
  </cellWatch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BF72-72DB-7541-BE0D-69DF8533E6EF}">
  <dimension ref="A1:CS51"/>
  <sheetViews>
    <sheetView workbookViewId="0">
      <pane xSplit="4380" ySplit="1420" topLeftCell="BU10" activePane="bottomRight"/>
      <selection sqref="A1:L1048576"/>
      <selection pane="topRight" activeCell="BD3" sqref="BD3"/>
      <selection pane="bottomLeft" activeCell="A27" sqref="A27:XFD27"/>
      <selection pane="bottomRight" activeCell="CL27" sqref="CL27"/>
    </sheetView>
  </sheetViews>
  <sheetFormatPr baseColWidth="10" defaultRowHeight="16"/>
  <cols>
    <col min="1" max="1" width="32.6640625" customWidth="1"/>
    <col min="2" max="7" width="10.83203125" style="2"/>
    <col min="9" max="9" width="10.83203125" style="1"/>
    <col min="10" max="15" width="10.83203125" style="2"/>
    <col min="17" max="17" width="10.83203125" style="1"/>
    <col min="18" max="23" width="10.83203125" style="2"/>
    <col min="25" max="25" width="10.83203125" style="1"/>
    <col min="26" max="31" width="10.83203125" style="2"/>
    <col min="33" max="33" width="10.83203125" style="1"/>
    <col min="34" max="39" width="10.83203125" style="2"/>
    <col min="41" max="41" width="10.83203125" style="1"/>
    <col min="42" max="47" width="10.83203125" style="2"/>
    <col min="49" max="49" width="10.83203125" style="1"/>
    <col min="50" max="55" width="10.83203125" style="2"/>
    <col min="57" max="57" width="10.83203125" style="1"/>
    <col min="58" max="63" width="10.83203125" style="2"/>
    <col min="65" max="65" width="10.83203125" style="1"/>
    <col min="66" max="71" width="10.83203125" style="2"/>
    <col min="73" max="73" width="10.83203125" style="1"/>
    <col min="74" max="79" width="10.83203125" style="2"/>
    <col min="81" max="81" width="10.83203125" style="1"/>
    <col min="82" max="87" width="10.83203125" style="2"/>
    <col min="89" max="89" width="10.83203125" style="1"/>
    <col min="90" max="95" width="10.83203125" style="2"/>
    <col min="97" max="97" width="10.83203125" style="1"/>
  </cols>
  <sheetData>
    <row r="1" spans="1:97">
      <c r="B1" s="3">
        <v>43864</v>
      </c>
      <c r="C1" s="3">
        <v>43865</v>
      </c>
      <c r="D1" s="3">
        <v>43866</v>
      </c>
      <c r="E1" s="3">
        <v>43867</v>
      </c>
      <c r="F1" s="3">
        <v>43868</v>
      </c>
      <c r="G1" s="3">
        <v>43869</v>
      </c>
      <c r="H1" s="3">
        <v>43870</v>
      </c>
      <c r="I1" s="6" t="s">
        <v>17</v>
      </c>
      <c r="J1" s="3">
        <v>43871</v>
      </c>
      <c r="K1" s="3">
        <v>43872</v>
      </c>
      <c r="L1" s="3">
        <v>43873</v>
      </c>
      <c r="M1" s="3">
        <v>43874</v>
      </c>
      <c r="N1" s="3">
        <v>43875</v>
      </c>
      <c r="O1" s="3">
        <v>43876</v>
      </c>
      <c r="P1" s="3">
        <v>43877</v>
      </c>
      <c r="Q1" s="6" t="s">
        <v>17</v>
      </c>
      <c r="R1" s="3">
        <v>43878</v>
      </c>
      <c r="S1" s="3">
        <v>43879</v>
      </c>
      <c r="T1" s="3">
        <v>43880</v>
      </c>
      <c r="U1" s="3">
        <v>43881</v>
      </c>
      <c r="V1" s="3">
        <v>43882</v>
      </c>
      <c r="W1" s="3">
        <v>43883</v>
      </c>
      <c r="X1" s="3">
        <v>43884</v>
      </c>
      <c r="Y1" s="6" t="s">
        <v>17</v>
      </c>
      <c r="Z1" s="3">
        <v>43885</v>
      </c>
      <c r="AA1" s="3">
        <v>43886</v>
      </c>
      <c r="AB1" s="3">
        <v>43887</v>
      </c>
      <c r="AC1" s="3">
        <v>43888</v>
      </c>
      <c r="AD1" s="3">
        <v>43889</v>
      </c>
      <c r="AE1" s="3">
        <v>43890</v>
      </c>
      <c r="AF1" s="3">
        <v>43891</v>
      </c>
      <c r="AG1" s="6" t="s">
        <v>17</v>
      </c>
      <c r="AH1" s="3">
        <v>43892</v>
      </c>
      <c r="AI1" s="3">
        <v>43893</v>
      </c>
      <c r="AJ1" s="3">
        <v>43894</v>
      </c>
      <c r="AK1" s="3">
        <v>43895</v>
      </c>
      <c r="AL1" s="3">
        <v>43896</v>
      </c>
      <c r="AM1" s="3">
        <v>43897</v>
      </c>
      <c r="AN1" s="3">
        <v>43898</v>
      </c>
      <c r="AO1" s="6" t="s">
        <v>17</v>
      </c>
      <c r="AP1" s="3">
        <v>43899</v>
      </c>
      <c r="AQ1" s="3">
        <v>43900</v>
      </c>
      <c r="AR1" s="3">
        <v>43901</v>
      </c>
      <c r="AS1" s="3">
        <v>43902</v>
      </c>
      <c r="AT1" s="3">
        <v>43903</v>
      </c>
      <c r="AU1" s="3">
        <v>43904</v>
      </c>
      <c r="AV1" s="3">
        <v>43905</v>
      </c>
      <c r="AW1" s="6" t="s">
        <v>17</v>
      </c>
      <c r="AX1" s="3">
        <v>43906</v>
      </c>
      <c r="AY1" s="3">
        <v>43907</v>
      </c>
      <c r="AZ1" s="3">
        <v>43908</v>
      </c>
      <c r="BA1" s="3">
        <v>43909</v>
      </c>
      <c r="BB1" s="3">
        <v>43910</v>
      </c>
      <c r="BC1" s="3">
        <v>43911</v>
      </c>
      <c r="BD1" s="3">
        <v>43912</v>
      </c>
      <c r="BE1" s="6" t="s">
        <v>17</v>
      </c>
      <c r="BF1" s="3">
        <v>43913</v>
      </c>
      <c r="BG1" s="3">
        <v>43914</v>
      </c>
      <c r="BH1" s="3">
        <v>43915</v>
      </c>
      <c r="BI1" s="3">
        <v>43916</v>
      </c>
      <c r="BJ1" s="3">
        <v>43917</v>
      </c>
      <c r="BK1" s="3">
        <v>43918</v>
      </c>
      <c r="BL1" s="3">
        <v>43919</v>
      </c>
      <c r="BM1" s="6" t="s">
        <v>17</v>
      </c>
      <c r="BN1" s="3">
        <v>43920</v>
      </c>
      <c r="BO1" s="3">
        <v>43921</v>
      </c>
      <c r="BP1" s="3">
        <v>43922</v>
      </c>
      <c r="BQ1" s="3">
        <v>43923</v>
      </c>
      <c r="BR1" s="3">
        <v>43924</v>
      </c>
      <c r="BS1" s="3">
        <v>43925</v>
      </c>
      <c r="BT1" s="3">
        <v>43926</v>
      </c>
      <c r="BU1" s="6" t="s">
        <v>17</v>
      </c>
      <c r="BV1" s="3">
        <v>43927</v>
      </c>
      <c r="BW1" s="3">
        <v>43928</v>
      </c>
      <c r="BX1" s="3">
        <v>43929</v>
      </c>
      <c r="BY1" s="3">
        <v>43930</v>
      </c>
      <c r="BZ1" s="3">
        <v>43931</v>
      </c>
      <c r="CA1" s="3">
        <v>43932</v>
      </c>
      <c r="CB1" s="3">
        <v>43933</v>
      </c>
      <c r="CC1" s="6" t="s">
        <v>17</v>
      </c>
      <c r="CD1" s="3">
        <v>43934</v>
      </c>
      <c r="CE1" s="3">
        <v>43935</v>
      </c>
      <c r="CF1" s="3">
        <v>43936</v>
      </c>
      <c r="CG1" s="3">
        <v>43937</v>
      </c>
      <c r="CH1" s="3">
        <v>43938</v>
      </c>
      <c r="CI1" s="3">
        <v>43939</v>
      </c>
      <c r="CJ1" s="3">
        <v>43940</v>
      </c>
      <c r="CK1" s="6" t="s">
        <v>17</v>
      </c>
      <c r="CL1" s="3">
        <v>43941</v>
      </c>
      <c r="CM1" s="3">
        <v>43942</v>
      </c>
      <c r="CN1" s="3">
        <v>43943</v>
      </c>
      <c r="CO1" s="3">
        <v>43944</v>
      </c>
      <c r="CP1" s="3">
        <v>43945</v>
      </c>
      <c r="CQ1" s="3">
        <v>43946</v>
      </c>
      <c r="CR1" s="3">
        <v>43947</v>
      </c>
      <c r="CS1" s="6" t="s">
        <v>17</v>
      </c>
    </row>
    <row r="2" spans="1:97">
      <c r="A2" s="85"/>
      <c r="B2" s="86"/>
      <c r="C2" s="86"/>
      <c r="D2" s="86"/>
      <c r="E2" s="119" t="s">
        <v>66</v>
      </c>
      <c r="F2" s="86"/>
      <c r="G2" s="119" t="s">
        <v>66</v>
      </c>
      <c r="H2" s="119" t="s">
        <v>66</v>
      </c>
      <c r="I2" s="9"/>
      <c r="J2" s="86"/>
      <c r="K2" s="86"/>
      <c r="L2" s="86"/>
      <c r="M2" s="86"/>
      <c r="N2" s="86"/>
      <c r="O2" s="86"/>
      <c r="P2" s="86"/>
      <c r="Q2" s="9"/>
      <c r="R2" s="86"/>
      <c r="S2" s="86"/>
      <c r="T2" s="86"/>
      <c r="U2" s="86"/>
      <c r="V2" s="86"/>
      <c r="W2" s="119" t="s">
        <v>66</v>
      </c>
      <c r="X2" s="86"/>
      <c r="Y2" s="9"/>
      <c r="Z2" s="86"/>
      <c r="AA2" s="86"/>
      <c r="AB2" s="86"/>
      <c r="AC2" s="86"/>
      <c r="AD2" s="86"/>
      <c r="AE2" s="86"/>
      <c r="AF2" s="119" t="s">
        <v>66</v>
      </c>
      <c r="AG2" s="9"/>
      <c r="AH2" s="86"/>
      <c r="AI2" s="119" t="s">
        <v>120</v>
      </c>
      <c r="AJ2" s="119" t="s">
        <v>66</v>
      </c>
      <c r="AK2" s="119" t="s">
        <v>120</v>
      </c>
      <c r="AL2" s="119" t="s">
        <v>120</v>
      </c>
      <c r="AM2" s="119" t="s">
        <v>120</v>
      </c>
      <c r="AN2" s="119" t="s">
        <v>120</v>
      </c>
      <c r="AO2" s="9"/>
      <c r="AP2" s="119" t="s">
        <v>120</v>
      </c>
      <c r="AQ2" s="119" t="s">
        <v>120</v>
      </c>
      <c r="AR2" s="119" t="s">
        <v>120</v>
      </c>
      <c r="AS2" s="119" t="s">
        <v>120</v>
      </c>
      <c r="AT2" s="119" t="s">
        <v>120</v>
      </c>
      <c r="AU2" s="119" t="s">
        <v>120</v>
      </c>
      <c r="AV2" s="119" t="s">
        <v>120</v>
      </c>
      <c r="AW2" s="9"/>
      <c r="AX2" s="119" t="s">
        <v>66</v>
      </c>
      <c r="AY2" s="119" t="s">
        <v>120</v>
      </c>
      <c r="AZ2" s="119" t="s">
        <v>120</v>
      </c>
      <c r="BA2" s="119" t="s">
        <v>120</v>
      </c>
      <c r="BB2" s="119" t="s">
        <v>66</v>
      </c>
      <c r="BC2" s="119" t="s">
        <v>120</v>
      </c>
      <c r="BD2" s="119" t="s">
        <v>66</v>
      </c>
      <c r="BE2" s="9"/>
      <c r="BF2" s="119" t="s">
        <v>120</v>
      </c>
      <c r="BG2" s="119" t="s">
        <v>120</v>
      </c>
      <c r="BH2" s="119" t="s">
        <v>120</v>
      </c>
      <c r="BI2" s="119" t="s">
        <v>120</v>
      </c>
      <c r="BJ2" s="119" t="s">
        <v>120</v>
      </c>
      <c r="BK2" s="119" t="s">
        <v>120</v>
      </c>
      <c r="BL2" s="119" t="s">
        <v>120</v>
      </c>
      <c r="BM2" s="9"/>
      <c r="BN2" s="119" t="s">
        <v>120</v>
      </c>
      <c r="BO2" s="119" t="s">
        <v>120</v>
      </c>
      <c r="BP2" s="119" t="s">
        <v>120</v>
      </c>
      <c r="BQ2" s="119" t="s">
        <v>120</v>
      </c>
      <c r="BR2" s="119" t="s">
        <v>120</v>
      </c>
      <c r="BS2" s="119" t="s">
        <v>120</v>
      </c>
      <c r="BT2" s="119" t="s">
        <v>120</v>
      </c>
      <c r="BU2" s="9"/>
      <c r="BV2" s="119" t="s">
        <v>120</v>
      </c>
      <c r="BW2" s="119" t="s">
        <v>120</v>
      </c>
      <c r="BX2" s="119" t="s">
        <v>120</v>
      </c>
      <c r="BY2" s="106" t="s">
        <v>121</v>
      </c>
      <c r="BZ2" s="119"/>
      <c r="CA2" s="119"/>
      <c r="CB2" s="119"/>
      <c r="CC2" s="86"/>
      <c r="CD2" s="106" t="s">
        <v>90</v>
      </c>
      <c r="CE2" s="119"/>
      <c r="CF2" s="119" t="s">
        <v>95</v>
      </c>
      <c r="CG2" s="119" t="s">
        <v>96</v>
      </c>
      <c r="CH2" s="119"/>
      <c r="CI2" s="119"/>
      <c r="CJ2" s="119"/>
      <c r="CK2" s="9"/>
      <c r="CL2" s="132" t="s">
        <v>77</v>
      </c>
      <c r="CM2" s="132"/>
      <c r="CN2" s="132"/>
      <c r="CO2" s="132"/>
      <c r="CP2" s="132"/>
      <c r="CQ2" s="132"/>
      <c r="CR2" s="132"/>
      <c r="CS2" s="9"/>
    </row>
    <row r="3" spans="1:97" ht="17" thickBot="1">
      <c r="B3" s="4" t="s">
        <v>2</v>
      </c>
      <c r="C3" s="4" t="s">
        <v>3</v>
      </c>
      <c r="D3" s="4" t="s">
        <v>4</v>
      </c>
      <c r="E3" s="4" t="s">
        <v>1</v>
      </c>
      <c r="F3" s="4" t="s">
        <v>5</v>
      </c>
      <c r="G3" s="4" t="s">
        <v>6</v>
      </c>
      <c r="H3" s="4" t="s">
        <v>7</v>
      </c>
      <c r="I3" s="5"/>
      <c r="J3" s="4" t="s">
        <v>2</v>
      </c>
      <c r="K3" s="4" t="s">
        <v>3</v>
      </c>
      <c r="L3" s="4" t="s">
        <v>4</v>
      </c>
      <c r="M3" s="4" t="s">
        <v>1</v>
      </c>
      <c r="N3" s="4" t="s">
        <v>5</v>
      </c>
      <c r="O3" s="4" t="s">
        <v>6</v>
      </c>
      <c r="P3" s="4" t="s">
        <v>7</v>
      </c>
      <c r="Q3" s="5"/>
      <c r="R3" s="4" t="s">
        <v>2</v>
      </c>
      <c r="S3" s="4" t="s">
        <v>3</v>
      </c>
      <c r="T3" s="4" t="s">
        <v>4</v>
      </c>
      <c r="U3" s="4" t="s">
        <v>1</v>
      </c>
      <c r="V3" s="4" t="s">
        <v>5</v>
      </c>
      <c r="W3" s="4" t="s">
        <v>6</v>
      </c>
      <c r="X3" s="4" t="s">
        <v>7</v>
      </c>
      <c r="Y3" s="5"/>
      <c r="Z3" s="4" t="s">
        <v>2</v>
      </c>
      <c r="AA3" s="4" t="s">
        <v>3</v>
      </c>
      <c r="AB3" s="4" t="s">
        <v>4</v>
      </c>
      <c r="AC3" s="4" t="s">
        <v>1</v>
      </c>
      <c r="AD3" s="4" t="s">
        <v>5</v>
      </c>
      <c r="AE3" s="4" t="s">
        <v>6</v>
      </c>
      <c r="AF3" s="4" t="s">
        <v>7</v>
      </c>
      <c r="AG3" s="5"/>
      <c r="AH3" s="4" t="s">
        <v>2</v>
      </c>
      <c r="AI3" s="4" t="s">
        <v>3</v>
      </c>
      <c r="AJ3" s="4" t="s">
        <v>4</v>
      </c>
      <c r="AK3" s="4" t="s">
        <v>1</v>
      </c>
      <c r="AL3" s="4" t="s">
        <v>5</v>
      </c>
      <c r="AM3" s="4" t="s">
        <v>6</v>
      </c>
      <c r="AN3" s="4" t="s">
        <v>7</v>
      </c>
      <c r="AO3" s="5"/>
      <c r="AP3" s="4" t="s">
        <v>2</v>
      </c>
      <c r="AQ3" s="4" t="s">
        <v>3</v>
      </c>
      <c r="AR3" s="4" t="s">
        <v>4</v>
      </c>
      <c r="AS3" s="4" t="s">
        <v>1</v>
      </c>
      <c r="AT3" s="4" t="s">
        <v>5</v>
      </c>
      <c r="AU3" s="4" t="s">
        <v>6</v>
      </c>
      <c r="AV3" s="4" t="s">
        <v>7</v>
      </c>
      <c r="AW3" s="5"/>
      <c r="AX3" s="4" t="s">
        <v>2</v>
      </c>
      <c r="AY3" s="4" t="s">
        <v>3</v>
      </c>
      <c r="AZ3" s="4" t="s">
        <v>4</v>
      </c>
      <c r="BA3" s="4" t="s">
        <v>1</v>
      </c>
      <c r="BB3" s="4" t="s">
        <v>5</v>
      </c>
      <c r="BC3" s="4" t="s">
        <v>6</v>
      </c>
      <c r="BD3" s="4" t="s">
        <v>7</v>
      </c>
      <c r="BE3" s="5"/>
      <c r="BF3" s="4" t="s">
        <v>2</v>
      </c>
      <c r="BG3" s="4" t="s">
        <v>3</v>
      </c>
      <c r="BH3" s="4" t="s">
        <v>4</v>
      </c>
      <c r="BI3" s="4" t="s">
        <v>1</v>
      </c>
      <c r="BJ3" s="4" t="s">
        <v>5</v>
      </c>
      <c r="BK3" s="4" t="s">
        <v>6</v>
      </c>
      <c r="BL3" s="4" t="s">
        <v>7</v>
      </c>
      <c r="BM3" s="5"/>
      <c r="BN3" s="4" t="s">
        <v>2</v>
      </c>
      <c r="BO3" s="4" t="s">
        <v>3</v>
      </c>
      <c r="BP3" s="4" t="s">
        <v>4</v>
      </c>
      <c r="BQ3" s="4" t="s">
        <v>1</v>
      </c>
      <c r="BR3" s="4" t="s">
        <v>5</v>
      </c>
      <c r="BS3" s="4" t="s">
        <v>6</v>
      </c>
      <c r="BT3" s="4" t="s">
        <v>7</v>
      </c>
      <c r="BU3" s="5"/>
      <c r="BV3" s="4" t="s">
        <v>2</v>
      </c>
      <c r="BW3" s="4" t="s">
        <v>3</v>
      </c>
      <c r="BX3" s="4" t="s">
        <v>4</v>
      </c>
      <c r="BY3" s="4" t="s">
        <v>1</v>
      </c>
      <c r="BZ3" s="4" t="s">
        <v>5</v>
      </c>
      <c r="CA3" s="4" t="s">
        <v>6</v>
      </c>
      <c r="CB3" s="4" t="s">
        <v>7</v>
      </c>
      <c r="CC3" s="5"/>
      <c r="CD3" s="4" t="s">
        <v>2</v>
      </c>
      <c r="CE3" s="4" t="s">
        <v>3</v>
      </c>
      <c r="CF3" s="4" t="s">
        <v>4</v>
      </c>
      <c r="CG3" s="4" t="s">
        <v>1</v>
      </c>
      <c r="CH3" s="4" t="s">
        <v>5</v>
      </c>
      <c r="CI3" s="4" t="s">
        <v>6</v>
      </c>
      <c r="CJ3" s="4" t="s">
        <v>7</v>
      </c>
      <c r="CK3" s="5"/>
      <c r="CL3" s="4" t="s">
        <v>2</v>
      </c>
      <c r="CM3" s="4" t="s">
        <v>3</v>
      </c>
      <c r="CN3" s="4" t="s">
        <v>4</v>
      </c>
      <c r="CO3" s="4" t="s">
        <v>1</v>
      </c>
      <c r="CP3" s="4" t="s">
        <v>5</v>
      </c>
      <c r="CQ3" s="4" t="s">
        <v>6</v>
      </c>
      <c r="CR3" s="4" t="s">
        <v>7</v>
      </c>
      <c r="CS3" s="5"/>
    </row>
    <row r="4" spans="1:97" ht="17" thickTop="1">
      <c r="A4" s="38" t="s">
        <v>22</v>
      </c>
      <c r="H4" s="2"/>
      <c r="I4" s="9"/>
      <c r="P4" s="2"/>
      <c r="Q4" s="9"/>
      <c r="X4" s="2"/>
      <c r="Y4" s="9"/>
      <c r="AF4" s="2"/>
      <c r="AG4" s="9"/>
      <c r="AN4" s="2"/>
      <c r="AO4" s="9"/>
      <c r="AV4" s="2"/>
      <c r="AW4" s="9"/>
      <c r="BD4" s="2"/>
      <c r="BE4" s="9"/>
      <c r="BL4" s="2"/>
      <c r="BM4" s="9"/>
      <c r="BT4" s="2"/>
      <c r="BU4" s="9"/>
      <c r="CB4" s="2"/>
      <c r="CC4" s="9"/>
      <c r="CJ4" s="2"/>
      <c r="CK4" s="9"/>
      <c r="CR4" s="2"/>
      <c r="CS4" s="9"/>
    </row>
    <row r="5" spans="1:97">
      <c r="A5" s="29" t="str">
        <f>'Term 1 - 2020 - summary'!A5</f>
        <v>Blue Ball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>SUM(J5:P5)</f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>SUM(R5:X5)</f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1">
        <f>SUM(Z5:AF5)</f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11">
        <f>SUM(AH5:AN5)</f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11">
        <f>SUM(AP5:AV5)</f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11">
        <f>SUM(AX5:BD5)</f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11">
        <f>SUM(BF5:BL5)</f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11">
        <f>SUM(BN5:BT5)</f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11">
        <f>SUM(BV5:CB5)</f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11">
        <f>SUM(CD5:CJ5)</f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11">
        <f>SUM(CL5:CR5)</f>
        <v>0</v>
      </c>
    </row>
    <row r="6" spans="1:97">
      <c r="A6" s="29" t="str">
        <f>'Term 1 - 2020 - summary'!A6</f>
        <v>Red Ball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ref="I6:I16" si="0">SUM(B6:H6)</f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ref="Q6:Q16" si="1">SUM(J6:P6)</f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11">
        <f t="shared" ref="Y6:Y16" si="2">SUM(R6:X6)</f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1">
        <f t="shared" ref="AG6:AG16" si="3">SUM(Z6:AF6)</f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11">
        <f t="shared" ref="AO6:AO16" si="4">SUM(AH6:AN6)</f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11">
        <f t="shared" ref="AW6:AW16" si="5">SUM(AP6:AV6)</f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11">
        <f t="shared" ref="BE6:BE16" si="6">SUM(AX6:BD6)</f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11">
        <f t="shared" ref="BM6:BM16" si="7">SUM(BF6:BL6)</f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11">
        <f t="shared" ref="BU6:BU16" si="8">SUM(BN6:BT6)</f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11">
        <f t="shared" ref="CC6:CC16" si="9">SUM(BV6:CB6)</f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11">
        <f t="shared" ref="CK6:CK16" si="10">SUM(CD6:CJ6)</f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11">
        <f t="shared" ref="CS6:CS16" si="11">SUM(CL6:CR6)</f>
        <v>0</v>
      </c>
    </row>
    <row r="7" spans="1:97">
      <c r="A7" s="29" t="str">
        <f>'Term 1 - 2020 - summary'!A7</f>
        <v>Orange Ball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0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1"/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1">
        <f t="shared" si="2"/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1">
        <f t="shared" si="3"/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11">
        <f t="shared" si="4"/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1">
        <f t="shared" si="5"/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11">
        <f t="shared" si="6"/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11">
        <f t="shared" si="7"/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11">
        <f t="shared" si="8"/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11">
        <f t="shared" si="9"/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11">
        <f t="shared" si="10"/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11">
        <f t="shared" si="11"/>
        <v>0</v>
      </c>
    </row>
    <row r="8" spans="1:97">
      <c r="A8" s="29" t="str">
        <f>'Term 1 - 2020 - summary'!A8</f>
        <v>Green Ball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0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1"/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1">
        <f t="shared" si="2"/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11">
        <f t="shared" si="3"/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11">
        <f t="shared" si="4"/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1">
        <f t="shared" si="5"/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11">
        <f t="shared" si="6"/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11">
        <f t="shared" si="7"/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11">
        <f t="shared" si="8"/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11">
        <f t="shared" si="9"/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11">
        <f t="shared" si="10"/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11">
        <f t="shared" si="11"/>
        <v>0</v>
      </c>
    </row>
    <row r="9" spans="1:97">
      <c r="A9" s="29" t="str">
        <f>'Term 1 - 2020 - summary'!A9</f>
        <v>Yellow Ball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0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1"/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1">
        <f t="shared" si="2"/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11">
        <f t="shared" si="3"/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11">
        <f t="shared" si="4"/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1">
        <f t="shared" si="5"/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11">
        <f t="shared" si="6"/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11">
        <f t="shared" si="7"/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11">
        <f t="shared" si="8"/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11">
        <f t="shared" si="9"/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11">
        <f t="shared" si="10"/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11">
        <f t="shared" si="11"/>
        <v>0</v>
      </c>
    </row>
    <row r="10" spans="1:97">
      <c r="A10" s="29" t="str">
        <f>'Term 1 - 2020 - summary'!A10</f>
        <v>Development / Tournament Squad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0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1"/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2"/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11">
        <f t="shared" si="3"/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11">
        <f t="shared" si="4"/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1">
        <f t="shared" si="5"/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11">
        <f t="shared" si="6"/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11">
        <f t="shared" si="7"/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11">
        <f t="shared" si="8"/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9"/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11">
        <f t="shared" si="10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11">
        <f t="shared" si="11"/>
        <v>0</v>
      </c>
    </row>
    <row r="11" spans="1:97">
      <c r="A11" s="29" t="str">
        <f>'Term 1 - 2020 - summary'!A11</f>
        <v>Adult Beginner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0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1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2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3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4"/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5"/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6"/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7"/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8"/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9"/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11">
        <f t="shared" si="10"/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11">
        <f t="shared" si="11"/>
        <v>0</v>
      </c>
    </row>
    <row r="12" spans="1:97">
      <c r="A12" s="29" t="str">
        <f>'Term 1 - 2020 - summary'!A12</f>
        <v>Adult Drill Point &amp; Play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0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1"/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1">
        <f t="shared" si="2"/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3"/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4"/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5"/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6"/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7"/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8"/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9"/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11">
        <f t="shared" si="10"/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11">
        <f t="shared" si="11"/>
        <v>0</v>
      </c>
    </row>
    <row r="13" spans="1:97">
      <c r="A13" s="29" t="str">
        <f>'Term 1 - 2020 - summary'!A13</f>
        <v>Cardio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1">
        <f t="shared" si="0"/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1">
        <f t="shared" si="1"/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2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3"/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4"/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1">
        <f t="shared" si="5"/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6"/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7"/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8"/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9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11">
        <f t="shared" si="10"/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11">
        <f t="shared" si="11"/>
        <v>0</v>
      </c>
    </row>
    <row r="14" spans="1:97">
      <c r="A14" s="29" t="str">
        <f>'Term 1 - 2020 - summary'!A14</f>
        <v>Private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0"/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11">
        <f t="shared" si="1"/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2"/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3"/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11">
        <f t="shared" si="4"/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11">
        <f t="shared" si="5"/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11">
        <f t="shared" si="6"/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11">
        <f t="shared" si="7"/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11">
        <f t="shared" si="8"/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11">
        <f t="shared" si="9"/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11">
        <f t="shared" si="10"/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11">
        <f t="shared" si="11"/>
        <v>0</v>
      </c>
    </row>
    <row r="15" spans="1:97">
      <c r="A15" s="29" t="str">
        <f>'Term 1 - 2020 - summary'!A15</f>
        <v>School Holiday Camps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1">
        <f t="shared" si="0"/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1">
        <f t="shared" si="1"/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11">
        <f t="shared" si="2"/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11">
        <f t="shared" si="3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1">
        <f t="shared" si="4"/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1">
        <f t="shared" si="5"/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11">
        <f t="shared" si="6"/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11">
        <f t="shared" si="7"/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11">
        <f t="shared" si="8"/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9"/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11">
        <f t="shared" si="10"/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11">
        <f t="shared" si="11"/>
        <v>0</v>
      </c>
    </row>
    <row r="16" spans="1:97">
      <c r="A16" s="29" t="str">
        <f>'Term 1 - 2020 - summary'!A16</f>
        <v xml:space="preserve">Gym 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1">
        <f t="shared" si="0"/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1">
        <f t="shared" si="1"/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11">
        <f t="shared" si="2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11">
        <f t="shared" si="3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1">
        <f t="shared" si="4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1">
        <f t="shared" si="5"/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11">
        <f t="shared" si="6"/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11">
        <f t="shared" si="7"/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11">
        <f t="shared" si="8"/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11">
        <f t="shared" si="9"/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11">
        <f t="shared" si="10"/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1"/>
        <v>0</v>
      </c>
    </row>
    <row r="17" spans="1:97">
      <c r="A17" s="32" t="s">
        <v>18</v>
      </c>
      <c r="B17" s="36">
        <f>SUM(B5:B16)</f>
        <v>0</v>
      </c>
      <c r="C17" s="36">
        <f>SUM(C5:C16)</f>
        <v>0</v>
      </c>
      <c r="D17" s="36">
        <f>SUM(D5:D16)</f>
        <v>0</v>
      </c>
      <c r="E17" s="36">
        <f>SUM(E5:E16)</f>
        <v>0</v>
      </c>
      <c r="F17" s="36">
        <f>SUM(F5:F16)</f>
        <v>0</v>
      </c>
      <c r="G17" s="36">
        <f>SUM(G5:G16)</f>
        <v>0</v>
      </c>
      <c r="H17" s="36">
        <f>SUM(H5:H16)</f>
        <v>0</v>
      </c>
      <c r="I17" s="36">
        <f>SUM(B17:H17)</f>
        <v>0</v>
      </c>
      <c r="J17" s="36">
        <f>SUM(J5:J16)</f>
        <v>0</v>
      </c>
      <c r="K17" s="36">
        <f>SUM(K5:K16)</f>
        <v>0</v>
      </c>
      <c r="L17" s="36">
        <f>SUM(L5:L16)</f>
        <v>0</v>
      </c>
      <c r="M17" s="36">
        <f>SUM(M5:M16)</f>
        <v>0</v>
      </c>
      <c r="N17" s="36">
        <f>SUM(N5:N16)</f>
        <v>0</v>
      </c>
      <c r="O17" s="36">
        <f>SUM(O5:O16)</f>
        <v>0</v>
      </c>
      <c r="P17" s="36">
        <f>SUM(P5:P16)</f>
        <v>0</v>
      </c>
      <c r="Q17" s="36">
        <f>SUM(Q5:Q16)</f>
        <v>0</v>
      </c>
      <c r="R17" s="36">
        <f>SUM(R5:R16)</f>
        <v>0</v>
      </c>
      <c r="S17" s="36">
        <f>SUM(S5:S15)</f>
        <v>0</v>
      </c>
      <c r="T17" s="36">
        <f>SUM(T5:T15)</f>
        <v>0</v>
      </c>
      <c r="U17" s="36">
        <f>SUM(U5:U15)</f>
        <v>0</v>
      </c>
      <c r="V17" s="36">
        <f>SUM(V5:V15)</f>
        <v>0</v>
      </c>
      <c r="W17" s="36">
        <f>SUM(W5:W15)</f>
        <v>0</v>
      </c>
      <c r="X17" s="36">
        <f>SUM(X5:X15)</f>
        <v>0</v>
      </c>
      <c r="Y17" s="36">
        <f>SUM(Y5:Y16)</f>
        <v>0</v>
      </c>
      <c r="Z17" s="36">
        <f>SUM(Z5:Z16)</f>
        <v>0</v>
      </c>
      <c r="AA17" s="36">
        <f>SUM(AA5:AA16)</f>
        <v>0</v>
      </c>
      <c r="AB17" s="36">
        <f>SUM(AB5:AB16)</f>
        <v>0</v>
      </c>
      <c r="AC17" s="36">
        <f>SUM(AC5:AC16)</f>
        <v>0</v>
      </c>
      <c r="AD17" s="36">
        <f>SUM(AD5:AD16)</f>
        <v>0</v>
      </c>
      <c r="AE17" s="36">
        <f>SUM(AE5:AE16)</f>
        <v>0</v>
      </c>
      <c r="AF17" s="36">
        <f>SUM(AF5:AF16)</f>
        <v>0</v>
      </c>
      <c r="AG17" s="36">
        <f>SUM(AG5:AG16)</f>
        <v>0</v>
      </c>
      <c r="AH17" s="36">
        <f>SUM(AH5:AH16)</f>
        <v>0</v>
      </c>
      <c r="AI17" s="36">
        <f>SUM(AI5:AI16)</f>
        <v>0</v>
      </c>
      <c r="AJ17" s="36">
        <f>SUM(AJ5:AJ16)</f>
        <v>0</v>
      </c>
      <c r="AK17" s="36">
        <f>SUM(AK5:AK16)</f>
        <v>0</v>
      </c>
      <c r="AL17" s="36">
        <f>SUM(AL5:AL16)</f>
        <v>0</v>
      </c>
      <c r="AM17" s="36">
        <f>SUM(AM5:AM16)</f>
        <v>0</v>
      </c>
      <c r="AN17" s="36">
        <f>SUM(AN5:AN16)</f>
        <v>0</v>
      </c>
      <c r="AO17" s="36">
        <f>SUM(AO5:AO16)</f>
        <v>0</v>
      </c>
      <c r="AP17" s="36">
        <f>SUM(AP5:AP16)</f>
        <v>0</v>
      </c>
      <c r="AQ17" s="36">
        <f>SUM(AQ5:AQ16)</f>
        <v>0</v>
      </c>
      <c r="AR17" s="36">
        <f>SUM(AR5:AR16)</f>
        <v>0</v>
      </c>
      <c r="AS17" s="36">
        <f>SUM(AS5:AS16)</f>
        <v>0</v>
      </c>
      <c r="AT17" s="36">
        <f>SUM(AT5:AT16)</f>
        <v>0</v>
      </c>
      <c r="AU17" s="36">
        <f>SUM(AU5:AU16)</f>
        <v>0</v>
      </c>
      <c r="AV17" s="36">
        <f>SUM(AV5:AV16)</f>
        <v>0</v>
      </c>
      <c r="AW17" s="36">
        <f>SUM(AW5:AW16)</f>
        <v>0</v>
      </c>
      <c r="AX17" s="36">
        <f>SUM(AX5:AX16)</f>
        <v>0</v>
      </c>
      <c r="AY17" s="36">
        <f>SUM(AY5:AY16)</f>
        <v>0</v>
      </c>
      <c r="AZ17" s="36">
        <f>SUM(AZ5:AZ16)</f>
        <v>0</v>
      </c>
      <c r="BA17" s="36">
        <f>SUM(BA5:BA16)</f>
        <v>0</v>
      </c>
      <c r="BB17" s="36">
        <f>SUM(BB5:BB16)</f>
        <v>0</v>
      </c>
      <c r="BC17" s="36">
        <f>SUM(BC5:BC16)</f>
        <v>0</v>
      </c>
      <c r="BD17" s="36">
        <f>SUM(BD5:BD16)</f>
        <v>0</v>
      </c>
      <c r="BE17" s="36">
        <f>SUM(BE5:BE16)</f>
        <v>0</v>
      </c>
      <c r="BF17" s="36">
        <f>SUM(BF5:BF16)</f>
        <v>0</v>
      </c>
      <c r="BG17" s="36">
        <f>SUM(BG5:BG16)</f>
        <v>0</v>
      </c>
      <c r="BH17" s="36">
        <f>SUM(BH5:BH16)</f>
        <v>0</v>
      </c>
      <c r="BI17" s="36">
        <f>SUM(BI5:BI16)</f>
        <v>0</v>
      </c>
      <c r="BJ17" s="36">
        <f>SUM(BJ5:BJ16)</f>
        <v>0</v>
      </c>
      <c r="BK17" s="36">
        <f>SUM(BK5:BK16)</f>
        <v>0</v>
      </c>
      <c r="BL17" s="36">
        <f>SUM(BL5:BL16)</f>
        <v>0</v>
      </c>
      <c r="BM17" s="36">
        <f>SUM(BM5:BM16)</f>
        <v>0</v>
      </c>
      <c r="BN17" s="36">
        <f>SUM(BN5:BN16)</f>
        <v>0</v>
      </c>
      <c r="BO17" s="36">
        <f>SUM(BO5:BO16)</f>
        <v>0</v>
      </c>
      <c r="BP17" s="36">
        <f>SUM(BP5:BP16)</f>
        <v>0</v>
      </c>
      <c r="BQ17" s="36">
        <f>SUM(BQ5:BQ16)</f>
        <v>0</v>
      </c>
      <c r="BR17" s="36">
        <f>SUM(BR5:BR16)</f>
        <v>0</v>
      </c>
      <c r="BS17" s="36">
        <f>SUM(BS5:BS16)</f>
        <v>0</v>
      </c>
      <c r="BT17" s="36">
        <f>SUM(BT5:BT16)</f>
        <v>0</v>
      </c>
      <c r="BU17" s="36">
        <f>SUM(BU5:BU16)</f>
        <v>0</v>
      </c>
      <c r="BV17" s="36">
        <f>SUM(BV5:BV16)</f>
        <v>0</v>
      </c>
      <c r="BW17" s="36">
        <f>SUM(BW5:BW16)</f>
        <v>0</v>
      </c>
      <c r="BX17" s="36">
        <f>SUM(BX5:BX16)</f>
        <v>0</v>
      </c>
      <c r="BY17" s="36">
        <f>SUM(BY5:BY16)</f>
        <v>0</v>
      </c>
      <c r="BZ17" s="36">
        <f>SUM(BZ5:BZ16)</f>
        <v>0</v>
      </c>
      <c r="CA17" s="36">
        <f>SUM(CA5:CA16)</f>
        <v>0</v>
      </c>
      <c r="CB17" s="36">
        <f>SUM(CB5:CB16)</f>
        <v>0</v>
      </c>
      <c r="CC17" s="36">
        <f>SUM(CC5:CC16)</f>
        <v>0</v>
      </c>
      <c r="CD17" s="36">
        <f>SUM(CD5:CD16)</f>
        <v>0</v>
      </c>
      <c r="CE17" s="36">
        <f>SUM(CE5:CE16)</f>
        <v>0</v>
      </c>
      <c r="CF17" s="36">
        <f>SUM(CF5:CF16)</f>
        <v>0</v>
      </c>
      <c r="CG17" s="36">
        <f>SUM(CG5:CG16)</f>
        <v>0</v>
      </c>
      <c r="CH17" s="36">
        <f>SUM(CH5:CH16)</f>
        <v>0</v>
      </c>
      <c r="CI17" s="36">
        <f>SUM(CI5:CI16)</f>
        <v>0</v>
      </c>
      <c r="CJ17" s="36">
        <f>SUM(CJ5:CJ16)</f>
        <v>0</v>
      </c>
      <c r="CK17" s="36">
        <f>SUM(CK5:CK16)</f>
        <v>0</v>
      </c>
      <c r="CL17" s="36">
        <f>SUM(CL5:CL16)</f>
        <v>0</v>
      </c>
      <c r="CM17" s="36">
        <f>SUM(CM5:CM16)</f>
        <v>0</v>
      </c>
      <c r="CN17" s="36">
        <f>SUM(CN5:CN16)</f>
        <v>0</v>
      </c>
      <c r="CO17" s="36">
        <f>SUM(CO5:CO16)</f>
        <v>0</v>
      </c>
      <c r="CP17" s="36">
        <f>SUM(CP5:CP16)</f>
        <v>0</v>
      </c>
      <c r="CQ17" s="36">
        <f>SUM(CQ5:CQ16)</f>
        <v>0</v>
      </c>
      <c r="CR17" s="36">
        <f>SUM(CR5:CR16)</f>
        <v>0</v>
      </c>
      <c r="CS17" s="36">
        <f>SUM(CS5:CS16)</f>
        <v>0</v>
      </c>
    </row>
    <row r="18" spans="1:97">
      <c r="A18" s="38" t="s">
        <v>126</v>
      </c>
      <c r="H18" s="2"/>
      <c r="I18" s="2"/>
      <c r="P18" s="2"/>
      <c r="Q18" s="2"/>
      <c r="X18" s="2"/>
      <c r="Y18" s="2"/>
      <c r="AF18" s="2"/>
      <c r="AG18" s="2"/>
      <c r="AN18" s="2"/>
      <c r="AO18" s="2"/>
      <c r="AV18" s="2"/>
      <c r="AW18" s="2"/>
      <c r="BD18" s="2"/>
      <c r="BE18" s="2"/>
      <c r="BL18" s="2"/>
      <c r="BM18" s="2"/>
      <c r="BT18" s="2"/>
      <c r="BU18" s="2"/>
      <c r="CB18" s="2"/>
      <c r="CC18" s="2"/>
      <c r="CJ18" s="2"/>
      <c r="CK18" s="2"/>
      <c r="CR18" s="2"/>
      <c r="CS18" s="2"/>
    </row>
    <row r="19" spans="1:97">
      <c r="A19" s="30" t="str">
        <f>'Term 1 - 2020 - summary'!A19</f>
        <v>Monday Night Ladies - Div 1 &amp; 2</v>
      </c>
      <c r="B19" s="24">
        <v>12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ref="I19:I26" si="12">SUM(B19:H19)</f>
        <v>12</v>
      </c>
      <c r="J19" s="24">
        <v>7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6" si="13">SUM(J19:P19)</f>
        <v>7</v>
      </c>
      <c r="R19" s="24">
        <v>4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ref="Y19:Y26" si="14">SUM(R19:X19)</f>
        <v>4</v>
      </c>
      <c r="Z19" s="24">
        <v>8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6" si="15">SUM(Z19:AF19)</f>
        <v>8</v>
      </c>
      <c r="AH19" s="24">
        <v>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6" si="16">SUM(AH19:AN19)</f>
        <v>8</v>
      </c>
      <c r="AP19" s="24">
        <v>8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f t="shared" ref="AW19:AW26" si="17">SUM(AP19:AV19)</f>
        <v>8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f t="shared" ref="BE19:BE26" si="18">SUM(AX19:BD19)</f>
        <v>0</v>
      </c>
      <c r="BF19" s="24">
        <v>4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 t="shared" ref="BM19:BM26" si="19">SUM(BF19:BL19)</f>
        <v>4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f t="shared" ref="BU19:BU26" si="20">SUM(BN19:BT19)</f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ref="CC19:CC26" si="21">SUM(BV19:CB19)</f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f t="shared" ref="CK19:CK26" si="22">SUM(CD19:CJ19)</f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f t="shared" ref="CS19:CS26" si="23">SUM(CL19:CR19)</f>
        <v>0</v>
      </c>
    </row>
    <row r="20" spans="1:97">
      <c r="A20" s="30" t="str">
        <f>'Term 1 - 2020 - summary'!A20</f>
        <v>Tuesday Night Mixed - Div 1 &amp; 2</v>
      </c>
      <c r="B20" s="24">
        <v>0</v>
      </c>
      <c r="C20" s="24">
        <v>28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12"/>
        <v>28</v>
      </c>
      <c r="J20" s="24">
        <v>0</v>
      </c>
      <c r="K20" s="24">
        <v>24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13"/>
        <v>24</v>
      </c>
      <c r="R20" s="24">
        <v>0</v>
      </c>
      <c r="S20" s="24">
        <v>28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14"/>
        <v>28</v>
      </c>
      <c r="Z20" s="24">
        <v>0</v>
      </c>
      <c r="AA20" s="24">
        <v>28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15"/>
        <v>28</v>
      </c>
      <c r="AH20" s="24">
        <v>0</v>
      </c>
      <c r="AI20" s="24">
        <v>16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16"/>
        <v>16</v>
      </c>
      <c r="AP20" s="24">
        <v>0</v>
      </c>
      <c r="AQ20" s="24">
        <v>28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si="17"/>
        <v>28</v>
      </c>
      <c r="AX20" s="24">
        <v>0</v>
      </c>
      <c r="AY20" s="24">
        <v>16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si="18"/>
        <v>16</v>
      </c>
      <c r="BF20" s="24">
        <v>0</v>
      </c>
      <c r="BG20" s="24">
        <v>12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si="19"/>
        <v>12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20"/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si="21"/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si="22"/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si="23"/>
        <v>0</v>
      </c>
    </row>
    <row r="21" spans="1:97">
      <c r="A21" s="30" t="str">
        <f>'Term 1 - 2020 - summary'!A21</f>
        <v xml:space="preserve">Wednesday Ladies Midweek </v>
      </c>
      <c r="B21" s="24">
        <v>0</v>
      </c>
      <c r="C21" s="24">
        <v>0</v>
      </c>
      <c r="D21" s="24">
        <v>16</v>
      </c>
      <c r="E21" s="24">
        <v>0</v>
      </c>
      <c r="F21" s="24">
        <v>0</v>
      </c>
      <c r="G21" s="24">
        <v>0</v>
      </c>
      <c r="H21" s="24">
        <v>0</v>
      </c>
      <c r="I21" s="24">
        <f t="shared" si="12"/>
        <v>16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13"/>
        <v>0</v>
      </c>
      <c r="R21" s="24">
        <v>0</v>
      </c>
      <c r="S21" s="24">
        <v>0</v>
      </c>
      <c r="T21" s="24">
        <v>24</v>
      </c>
      <c r="U21" s="24">
        <v>0</v>
      </c>
      <c r="V21" s="24">
        <v>0</v>
      </c>
      <c r="W21" s="24">
        <v>0</v>
      </c>
      <c r="X21" s="24">
        <v>0</v>
      </c>
      <c r="Y21" s="24">
        <f t="shared" si="14"/>
        <v>24</v>
      </c>
      <c r="Z21" s="24">
        <v>0</v>
      </c>
      <c r="AA21" s="24">
        <v>0</v>
      </c>
      <c r="AB21" s="24">
        <v>16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15"/>
        <v>16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16"/>
        <v>0</v>
      </c>
      <c r="AP21" s="24">
        <v>0</v>
      </c>
      <c r="AQ21" s="24">
        <v>0</v>
      </c>
      <c r="AR21" s="24">
        <v>4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17"/>
        <v>4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18"/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f t="shared" si="19"/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20"/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21"/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22"/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f t="shared" si="23"/>
        <v>0</v>
      </c>
    </row>
    <row r="22" spans="1:97">
      <c r="A22" s="30" t="str">
        <f>'Term 1 - 2020 - summary'!A22</f>
        <v>Thursday Mixed Night - Div 1 &amp; 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12"/>
        <v>0</v>
      </c>
      <c r="J22" s="24">
        <v>0</v>
      </c>
      <c r="K22" s="24">
        <v>0</v>
      </c>
      <c r="L22" s="24">
        <v>0</v>
      </c>
      <c r="M22" s="24">
        <v>12</v>
      </c>
      <c r="N22" s="24">
        <v>0</v>
      </c>
      <c r="O22" s="24">
        <v>0</v>
      </c>
      <c r="P22" s="24">
        <v>0</v>
      </c>
      <c r="Q22" s="24">
        <f t="shared" si="13"/>
        <v>12</v>
      </c>
      <c r="R22" s="24">
        <v>0</v>
      </c>
      <c r="S22" s="24">
        <v>0</v>
      </c>
      <c r="T22" s="24">
        <v>0</v>
      </c>
      <c r="U22" s="24">
        <v>20</v>
      </c>
      <c r="V22" s="24">
        <v>0</v>
      </c>
      <c r="W22" s="24">
        <v>0</v>
      </c>
      <c r="X22" s="24">
        <v>0</v>
      </c>
      <c r="Y22" s="24">
        <f t="shared" si="14"/>
        <v>20</v>
      </c>
      <c r="Z22" s="24">
        <v>0</v>
      </c>
      <c r="AA22" s="24">
        <v>0</v>
      </c>
      <c r="AB22" s="24">
        <v>0</v>
      </c>
      <c r="AC22" s="24">
        <v>24</v>
      </c>
      <c r="AD22" s="24">
        <v>0</v>
      </c>
      <c r="AE22" s="24">
        <v>0</v>
      </c>
      <c r="AF22" s="24">
        <v>0</v>
      </c>
      <c r="AG22" s="24">
        <f t="shared" si="15"/>
        <v>24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f t="shared" si="16"/>
        <v>0</v>
      </c>
      <c r="AP22" s="24">
        <v>0</v>
      </c>
      <c r="AQ22" s="24">
        <v>0</v>
      </c>
      <c r="AR22" s="24">
        <v>0</v>
      </c>
      <c r="AS22" s="24">
        <v>12</v>
      </c>
      <c r="AT22" s="24">
        <v>0</v>
      </c>
      <c r="AU22" s="24">
        <v>0</v>
      </c>
      <c r="AV22" s="24">
        <v>0</v>
      </c>
      <c r="AW22" s="24">
        <f t="shared" si="17"/>
        <v>12</v>
      </c>
      <c r="AX22" s="24">
        <v>0</v>
      </c>
      <c r="AY22" s="24">
        <v>0</v>
      </c>
      <c r="AZ22" s="24">
        <v>0</v>
      </c>
      <c r="BA22" s="24">
        <v>16</v>
      </c>
      <c r="BB22" s="24">
        <v>0</v>
      </c>
      <c r="BC22" s="24">
        <v>0</v>
      </c>
      <c r="BD22" s="24">
        <v>0</v>
      </c>
      <c r="BE22" s="24">
        <f t="shared" si="18"/>
        <v>16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f t="shared" si="19"/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20"/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21"/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f t="shared" si="22"/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23"/>
        <v>0</v>
      </c>
    </row>
    <row r="23" spans="1:97">
      <c r="A23" s="30" t="str">
        <f>'Term 1 - 2020 - summary'!A23</f>
        <v>Friday Seniors (Start T2)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12"/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13"/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14"/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15"/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16"/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f t="shared" si="17"/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f t="shared" si="18"/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f t="shared" si="19"/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20"/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21"/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f t="shared" si="22"/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23"/>
        <v>0</v>
      </c>
    </row>
    <row r="24" spans="1:97">
      <c r="A24" s="30" t="str">
        <f>'Term 1 - 2020 - summary'!A24</f>
        <v>Friday Junior Night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12"/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13"/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14"/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15"/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16"/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f t="shared" si="17"/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f t="shared" si="18"/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f t="shared" si="19"/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f t="shared" si="20"/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21"/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f t="shared" si="22"/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f t="shared" si="23"/>
        <v>0</v>
      </c>
    </row>
    <row r="25" spans="1:97">
      <c r="A25" s="30" t="str">
        <f>'Term 1 - 2020 - summary'!A25</f>
        <v>Central Coast Super Series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12"/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28</v>
      </c>
      <c r="P25" s="24">
        <v>0</v>
      </c>
      <c r="Q25" s="24">
        <f t="shared" si="13"/>
        <v>28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14"/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31</v>
      </c>
      <c r="AF25" s="24">
        <v>0</v>
      </c>
      <c r="AG25" s="24">
        <f t="shared" si="15"/>
        <v>31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28</v>
      </c>
      <c r="AN25" s="24">
        <v>0</v>
      </c>
      <c r="AO25" s="24">
        <f t="shared" si="16"/>
        <v>28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35</v>
      </c>
      <c r="AV25" s="24">
        <v>0</v>
      </c>
      <c r="AW25" s="24">
        <f t="shared" si="17"/>
        <v>35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37</v>
      </c>
      <c r="BD25" s="24">
        <v>0</v>
      </c>
      <c r="BE25" s="24">
        <f t="shared" si="18"/>
        <v>37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f t="shared" si="19"/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f t="shared" si="20"/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21"/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f t="shared" si="22"/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f t="shared" si="23"/>
        <v>0</v>
      </c>
    </row>
    <row r="26" spans="1:97">
      <c r="A26" s="30" t="str">
        <f>'Term 1 - 2020 - summary'!A26</f>
        <v>Sunday Social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12"/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3</v>
      </c>
      <c r="Q26" s="24">
        <f t="shared" si="13"/>
        <v>3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5</v>
      </c>
      <c r="Y26" s="24">
        <f t="shared" si="14"/>
        <v>5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si="15"/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3</v>
      </c>
      <c r="AO26" s="24">
        <f t="shared" si="16"/>
        <v>3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f t="shared" si="17"/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4</v>
      </c>
      <c r="BE26" s="24">
        <f t="shared" si="18"/>
        <v>4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4</v>
      </c>
      <c r="BM26" s="24">
        <f t="shared" si="19"/>
        <v>4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si="20"/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si="21"/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si="22"/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si="23"/>
        <v>0</v>
      </c>
    </row>
    <row r="27" spans="1:97">
      <c r="A27" s="30" t="s">
        <v>127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ref="I27" si="24">SUM(B27:H27)</f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ref="Q27" si="25">SUM(J27:P27)</f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f t="shared" ref="Y27" si="26">SUM(R27:X27)</f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f t="shared" ref="AG27" si="27">SUM(Z27:AF27)</f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f t="shared" ref="AO27" si="28">SUM(AH27:AN27)</f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f t="shared" ref="AW27" si="29">SUM(AP27:AV27)</f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f t="shared" ref="BE27" si="30">SUM(AX27:BD27)</f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f t="shared" ref="BM27" si="31">SUM(BF27:BL27)</f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f t="shared" ref="BU27" si="32">SUM(BN27:BT27)</f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f t="shared" ref="CC27" si="33">SUM(BV27:CB27)</f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f t="shared" ref="CK27" si="34">SUM(CD27:CJ27)</f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f t="shared" ref="CS27" si="35">SUM(CL27:CR27)</f>
        <v>0</v>
      </c>
    </row>
    <row r="28" spans="1:97">
      <c r="A28" s="33" t="s">
        <v>18</v>
      </c>
      <c r="B28" s="35">
        <f>SUM(B19:B27)</f>
        <v>12</v>
      </c>
      <c r="C28" s="35">
        <f t="shared" ref="C28:BN28" si="36">SUM(C19:C27)</f>
        <v>28</v>
      </c>
      <c r="D28" s="35">
        <f t="shared" si="36"/>
        <v>16</v>
      </c>
      <c r="E28" s="35">
        <f t="shared" si="36"/>
        <v>0</v>
      </c>
      <c r="F28" s="35">
        <f t="shared" si="36"/>
        <v>0</v>
      </c>
      <c r="G28" s="35">
        <f t="shared" si="36"/>
        <v>0</v>
      </c>
      <c r="H28" s="35">
        <f t="shared" si="36"/>
        <v>0</v>
      </c>
      <c r="I28" s="35">
        <f>SUM(I19:I27)</f>
        <v>56</v>
      </c>
      <c r="J28" s="35">
        <f t="shared" si="36"/>
        <v>7</v>
      </c>
      <c r="K28" s="35">
        <f t="shared" si="36"/>
        <v>24</v>
      </c>
      <c r="L28" s="35">
        <f t="shared" si="36"/>
        <v>0</v>
      </c>
      <c r="M28" s="35">
        <f t="shared" si="36"/>
        <v>12</v>
      </c>
      <c r="N28" s="35">
        <f t="shared" si="36"/>
        <v>0</v>
      </c>
      <c r="O28" s="35">
        <f t="shared" si="36"/>
        <v>28</v>
      </c>
      <c r="P28" s="35">
        <f t="shared" si="36"/>
        <v>3</v>
      </c>
      <c r="Q28" s="35">
        <f t="shared" si="36"/>
        <v>74</v>
      </c>
      <c r="R28" s="35">
        <f t="shared" si="36"/>
        <v>4</v>
      </c>
      <c r="S28" s="35">
        <f t="shared" si="36"/>
        <v>28</v>
      </c>
      <c r="T28" s="35">
        <f t="shared" si="36"/>
        <v>24</v>
      </c>
      <c r="U28" s="35">
        <f t="shared" si="36"/>
        <v>20</v>
      </c>
      <c r="V28" s="35">
        <f t="shared" si="36"/>
        <v>0</v>
      </c>
      <c r="W28" s="35">
        <f t="shared" si="36"/>
        <v>0</v>
      </c>
      <c r="X28" s="35">
        <f t="shared" si="36"/>
        <v>5</v>
      </c>
      <c r="Y28" s="35">
        <f t="shared" si="36"/>
        <v>81</v>
      </c>
      <c r="Z28" s="35">
        <f t="shared" si="36"/>
        <v>8</v>
      </c>
      <c r="AA28" s="35">
        <f t="shared" si="36"/>
        <v>28</v>
      </c>
      <c r="AB28" s="35">
        <f t="shared" si="36"/>
        <v>16</v>
      </c>
      <c r="AC28" s="35">
        <f t="shared" si="36"/>
        <v>24</v>
      </c>
      <c r="AD28" s="35">
        <f t="shared" si="36"/>
        <v>0</v>
      </c>
      <c r="AE28" s="35">
        <f t="shared" si="36"/>
        <v>31</v>
      </c>
      <c r="AF28" s="35">
        <f t="shared" si="36"/>
        <v>0</v>
      </c>
      <c r="AG28" s="35">
        <f t="shared" si="36"/>
        <v>107</v>
      </c>
      <c r="AH28" s="35">
        <f t="shared" si="36"/>
        <v>8</v>
      </c>
      <c r="AI28" s="35">
        <f t="shared" si="36"/>
        <v>16</v>
      </c>
      <c r="AJ28" s="35">
        <f t="shared" si="36"/>
        <v>0</v>
      </c>
      <c r="AK28" s="35">
        <f t="shared" si="36"/>
        <v>0</v>
      </c>
      <c r="AL28" s="35">
        <f t="shared" si="36"/>
        <v>0</v>
      </c>
      <c r="AM28" s="35">
        <f t="shared" si="36"/>
        <v>28</v>
      </c>
      <c r="AN28" s="35">
        <f t="shared" si="36"/>
        <v>3</v>
      </c>
      <c r="AO28" s="35">
        <f t="shared" si="36"/>
        <v>55</v>
      </c>
      <c r="AP28" s="35">
        <f t="shared" si="36"/>
        <v>8</v>
      </c>
      <c r="AQ28" s="35">
        <f t="shared" si="36"/>
        <v>28</v>
      </c>
      <c r="AR28" s="35">
        <f t="shared" si="36"/>
        <v>4</v>
      </c>
      <c r="AS28" s="35">
        <f t="shared" si="36"/>
        <v>12</v>
      </c>
      <c r="AT28" s="35">
        <f t="shared" si="36"/>
        <v>0</v>
      </c>
      <c r="AU28" s="35">
        <f t="shared" si="36"/>
        <v>35</v>
      </c>
      <c r="AV28" s="35">
        <f t="shared" si="36"/>
        <v>0</v>
      </c>
      <c r="AW28" s="35">
        <f t="shared" si="36"/>
        <v>87</v>
      </c>
      <c r="AX28" s="35">
        <f t="shared" si="36"/>
        <v>0</v>
      </c>
      <c r="AY28" s="35">
        <f t="shared" si="36"/>
        <v>16</v>
      </c>
      <c r="AZ28" s="35">
        <f t="shared" si="36"/>
        <v>0</v>
      </c>
      <c r="BA28" s="35">
        <f t="shared" si="36"/>
        <v>16</v>
      </c>
      <c r="BB28" s="35">
        <f t="shared" si="36"/>
        <v>0</v>
      </c>
      <c r="BC28" s="35">
        <f t="shared" si="36"/>
        <v>37</v>
      </c>
      <c r="BD28" s="35">
        <f t="shared" si="36"/>
        <v>4</v>
      </c>
      <c r="BE28" s="35">
        <f t="shared" si="36"/>
        <v>73</v>
      </c>
      <c r="BF28" s="35">
        <f t="shared" si="36"/>
        <v>4</v>
      </c>
      <c r="BG28" s="35">
        <f t="shared" si="36"/>
        <v>12</v>
      </c>
      <c r="BH28" s="35">
        <f t="shared" si="36"/>
        <v>0</v>
      </c>
      <c r="BI28" s="35">
        <f t="shared" si="36"/>
        <v>0</v>
      </c>
      <c r="BJ28" s="35">
        <f t="shared" si="36"/>
        <v>0</v>
      </c>
      <c r="BK28" s="35">
        <f t="shared" si="36"/>
        <v>0</v>
      </c>
      <c r="BL28" s="35">
        <f t="shared" si="36"/>
        <v>4</v>
      </c>
      <c r="BM28" s="35">
        <f t="shared" si="36"/>
        <v>20</v>
      </c>
      <c r="BN28" s="35">
        <f t="shared" si="36"/>
        <v>0</v>
      </c>
      <c r="BO28" s="35">
        <f t="shared" ref="BO28:CS28" si="37">SUM(BO19:BO27)</f>
        <v>0</v>
      </c>
      <c r="BP28" s="35">
        <f t="shared" si="37"/>
        <v>0</v>
      </c>
      <c r="BQ28" s="35">
        <f t="shared" si="37"/>
        <v>0</v>
      </c>
      <c r="BR28" s="35">
        <f t="shared" si="37"/>
        <v>0</v>
      </c>
      <c r="BS28" s="35">
        <f t="shared" si="37"/>
        <v>0</v>
      </c>
      <c r="BT28" s="35">
        <f t="shared" si="37"/>
        <v>0</v>
      </c>
      <c r="BU28" s="35">
        <f t="shared" si="37"/>
        <v>0</v>
      </c>
      <c r="BV28" s="35">
        <f t="shared" si="37"/>
        <v>0</v>
      </c>
      <c r="BW28" s="35">
        <f t="shared" si="37"/>
        <v>0</v>
      </c>
      <c r="BX28" s="35">
        <f t="shared" si="37"/>
        <v>0</v>
      </c>
      <c r="BY28" s="35">
        <f t="shared" si="37"/>
        <v>0</v>
      </c>
      <c r="BZ28" s="35">
        <f t="shared" si="37"/>
        <v>0</v>
      </c>
      <c r="CA28" s="35">
        <f t="shared" si="37"/>
        <v>0</v>
      </c>
      <c r="CB28" s="35">
        <f t="shared" si="37"/>
        <v>0</v>
      </c>
      <c r="CC28" s="35">
        <f t="shared" si="37"/>
        <v>0</v>
      </c>
      <c r="CD28" s="35">
        <f t="shared" si="37"/>
        <v>0</v>
      </c>
      <c r="CE28" s="35">
        <f t="shared" si="37"/>
        <v>0</v>
      </c>
      <c r="CF28" s="35">
        <f t="shared" si="37"/>
        <v>0</v>
      </c>
      <c r="CG28" s="35">
        <f t="shared" si="37"/>
        <v>0</v>
      </c>
      <c r="CH28" s="35">
        <f t="shared" si="37"/>
        <v>0</v>
      </c>
      <c r="CI28" s="35">
        <f t="shared" si="37"/>
        <v>0</v>
      </c>
      <c r="CJ28" s="35">
        <f t="shared" si="37"/>
        <v>0</v>
      </c>
      <c r="CK28" s="35">
        <f t="shared" si="37"/>
        <v>0</v>
      </c>
      <c r="CL28" s="35">
        <f t="shared" si="37"/>
        <v>0</v>
      </c>
      <c r="CM28" s="35">
        <f t="shared" si="37"/>
        <v>0</v>
      </c>
      <c r="CN28" s="35">
        <f t="shared" si="37"/>
        <v>0</v>
      </c>
      <c r="CO28" s="35">
        <f t="shared" si="37"/>
        <v>0</v>
      </c>
      <c r="CP28" s="35">
        <f t="shared" si="37"/>
        <v>0</v>
      </c>
      <c r="CQ28" s="35">
        <f t="shared" si="37"/>
        <v>0</v>
      </c>
      <c r="CR28" s="35">
        <f t="shared" si="37"/>
        <v>0</v>
      </c>
      <c r="CS28" s="35">
        <f t="shared" si="37"/>
        <v>0</v>
      </c>
    </row>
    <row r="29" spans="1:97">
      <c r="A29" s="38" t="s">
        <v>23</v>
      </c>
      <c r="H29" s="2"/>
      <c r="I29" s="26"/>
      <c r="P29" s="2"/>
      <c r="Q29" s="26"/>
      <c r="X29" s="2"/>
      <c r="Y29" s="26"/>
      <c r="AF29" s="2"/>
      <c r="AG29" s="26"/>
      <c r="AN29" s="2"/>
      <c r="AO29" s="26"/>
      <c r="AV29" s="2"/>
      <c r="AW29" s="26"/>
      <c r="BD29" s="2"/>
      <c r="BE29" s="26"/>
      <c r="BL29" s="2"/>
      <c r="BM29" s="26"/>
      <c r="BT29" s="2"/>
      <c r="BU29" s="26"/>
      <c r="CB29" s="2"/>
      <c r="CC29" s="26"/>
      <c r="CJ29" s="2"/>
      <c r="CK29" s="26"/>
      <c r="CR29" s="2"/>
      <c r="CS29" s="26"/>
    </row>
    <row r="30" spans="1:97">
      <c r="A30" s="31" t="s">
        <v>32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ref="I30:I39" si="38">SUM(B30:H30)</f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ref="Q30:Q39" si="39">SUM(J30:P30)</f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ref="Y30:Y39" si="40">SUM(R30:X30)</f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ref="AG30:AG39" si="41">SUM(Z30:AF30)</f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ref="AO30:AO39" si="42">SUM(AH30:AN30)</f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1">
        <f t="shared" ref="AW30:AW39" si="43">SUM(AP30:AV30)</f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11">
        <f t="shared" ref="BE30:BE39" si="44">SUM(AX30:BD30)</f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ref="BM30:BM39" si="45">SUM(BF30:BL30)</f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11">
        <f t="shared" ref="BU30:BU39" si="46">SUM(BN30:BT30)</f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ref="CC30:CC39" si="47">SUM(BV30:CB30)</f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11">
        <f t="shared" ref="CK30:CK39" si="48">SUM(CD30:CJ30)</f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ref="CS30:CS39" si="49">SUM(CL30:CR30)</f>
        <v>0</v>
      </c>
    </row>
    <row r="31" spans="1:97">
      <c r="A31" s="31" t="s">
        <v>33</v>
      </c>
      <c r="B31" s="2">
        <v>0</v>
      </c>
      <c r="C31" s="2">
        <v>25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38"/>
        <v>25</v>
      </c>
      <c r="J31" s="2">
        <v>0</v>
      </c>
      <c r="K31" s="2">
        <v>0</v>
      </c>
      <c r="L31" s="2">
        <v>25</v>
      </c>
      <c r="M31" s="2">
        <v>0</v>
      </c>
      <c r="N31" s="2">
        <v>0</v>
      </c>
      <c r="O31" s="2">
        <v>0</v>
      </c>
      <c r="P31" s="2">
        <v>0</v>
      </c>
      <c r="Q31" s="11">
        <f t="shared" si="39"/>
        <v>25</v>
      </c>
      <c r="R31" s="2">
        <v>0</v>
      </c>
      <c r="S31" s="2">
        <v>25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40"/>
        <v>25</v>
      </c>
      <c r="Z31" s="2">
        <v>0</v>
      </c>
      <c r="AA31" s="2">
        <v>25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41"/>
        <v>25</v>
      </c>
      <c r="AH31" s="2">
        <v>0</v>
      </c>
      <c r="AI31" s="2">
        <v>25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42"/>
        <v>25</v>
      </c>
      <c r="AP31" s="2">
        <v>0</v>
      </c>
      <c r="AQ31" s="2">
        <v>25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43"/>
        <v>25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44"/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45"/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46"/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47"/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48"/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49"/>
        <v>0</v>
      </c>
    </row>
    <row r="32" spans="1:97">
      <c r="A32" s="31" t="s">
        <v>34</v>
      </c>
      <c r="B32" s="2">
        <v>0</v>
      </c>
      <c r="C32" s="2">
        <v>0</v>
      </c>
      <c r="D32" s="2">
        <v>30</v>
      </c>
      <c r="E32" s="2">
        <v>0</v>
      </c>
      <c r="F32" s="2">
        <v>60</v>
      </c>
      <c r="G32" s="2">
        <v>0</v>
      </c>
      <c r="H32" s="2">
        <v>0</v>
      </c>
      <c r="I32" s="11">
        <f t="shared" si="38"/>
        <v>90</v>
      </c>
      <c r="J32" s="2">
        <v>0</v>
      </c>
      <c r="K32" s="2">
        <v>0</v>
      </c>
      <c r="L32" s="2">
        <v>0</v>
      </c>
      <c r="M32" s="2">
        <v>30</v>
      </c>
      <c r="N32" s="2">
        <v>0</v>
      </c>
      <c r="O32" s="2">
        <v>60</v>
      </c>
      <c r="P32" s="2">
        <v>0</v>
      </c>
      <c r="Q32" s="11">
        <f t="shared" si="39"/>
        <v>90</v>
      </c>
      <c r="R32" s="2">
        <v>0</v>
      </c>
      <c r="S32" s="2">
        <v>0</v>
      </c>
      <c r="T32" s="2">
        <v>90</v>
      </c>
      <c r="U32" s="2">
        <v>0</v>
      </c>
      <c r="V32" s="2">
        <v>0</v>
      </c>
      <c r="W32" s="2">
        <v>0</v>
      </c>
      <c r="X32" s="2">
        <v>0</v>
      </c>
      <c r="Y32" s="11">
        <f t="shared" si="40"/>
        <v>90</v>
      </c>
      <c r="Z32" s="2">
        <v>0</v>
      </c>
      <c r="AA32" s="2">
        <v>0</v>
      </c>
      <c r="AB32" s="2">
        <v>30</v>
      </c>
      <c r="AC32" s="2">
        <v>60</v>
      </c>
      <c r="AD32" s="2">
        <v>60</v>
      </c>
      <c r="AE32" s="2">
        <v>0</v>
      </c>
      <c r="AF32" s="2">
        <v>0</v>
      </c>
      <c r="AG32" s="11">
        <f t="shared" si="41"/>
        <v>150</v>
      </c>
      <c r="AH32" s="2">
        <v>0</v>
      </c>
      <c r="AI32" s="2">
        <v>60</v>
      </c>
      <c r="AJ32" s="2">
        <v>30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42"/>
        <v>90</v>
      </c>
      <c r="AP32" s="2">
        <v>0</v>
      </c>
      <c r="AQ32" s="2">
        <v>0</v>
      </c>
      <c r="AR32" s="2">
        <v>30</v>
      </c>
      <c r="AS32" s="2">
        <v>60</v>
      </c>
      <c r="AT32" s="2">
        <v>60</v>
      </c>
      <c r="AU32" s="2">
        <v>0</v>
      </c>
      <c r="AV32" s="2">
        <v>0</v>
      </c>
      <c r="AW32" s="11">
        <f t="shared" si="43"/>
        <v>150</v>
      </c>
      <c r="AX32" s="2">
        <v>0</v>
      </c>
      <c r="AY32" s="2">
        <v>60</v>
      </c>
      <c r="AZ32" s="2">
        <v>30</v>
      </c>
      <c r="BA32" s="2">
        <v>0</v>
      </c>
      <c r="BB32" s="2">
        <v>0</v>
      </c>
      <c r="BC32" s="2">
        <v>0</v>
      </c>
      <c r="BD32" s="2">
        <v>0</v>
      </c>
      <c r="BE32" s="11">
        <f t="shared" si="44"/>
        <v>90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45"/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46"/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47"/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48"/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49"/>
        <v>0</v>
      </c>
    </row>
    <row r="33" spans="1:97">
      <c r="A33" s="3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38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39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40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41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42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43"/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44"/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45"/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46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47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48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49"/>
        <v>0</v>
      </c>
    </row>
    <row r="34" spans="1:97">
      <c r="A34" s="31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38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39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40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41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42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1">
        <f t="shared" si="43"/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11">
        <f t="shared" si="44"/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11">
        <f t="shared" si="45"/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11">
        <f t="shared" si="46"/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11">
        <f t="shared" si="47"/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11">
        <f t="shared" si="48"/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11">
        <f t="shared" si="49"/>
        <v>0</v>
      </c>
    </row>
    <row r="35" spans="1:97">
      <c r="A35" s="31" t="s">
        <v>37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38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39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40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41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42"/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1">
        <f t="shared" si="43"/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11">
        <f t="shared" si="44"/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11">
        <f t="shared" si="45"/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11">
        <f t="shared" si="46"/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11">
        <f t="shared" si="47"/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11">
        <f t="shared" si="48"/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49"/>
        <v>0</v>
      </c>
    </row>
    <row r="36" spans="1:97">
      <c r="A36" s="31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1">
        <f t="shared" si="38"/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11">
        <f t="shared" si="39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11">
        <f t="shared" si="40"/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11">
        <f t="shared" si="41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11">
        <f t="shared" si="42"/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1">
        <f t="shared" si="43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11">
        <f t="shared" si="44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11">
        <f t="shared" si="45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11">
        <f t="shared" si="46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11">
        <f t="shared" si="47"/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11">
        <f t="shared" si="48"/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11">
        <f t="shared" si="49"/>
        <v>0</v>
      </c>
    </row>
    <row r="37" spans="1:97">
      <c r="A37" s="31" t="s">
        <v>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38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39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40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41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42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43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44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45"/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46"/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11">
        <f t="shared" si="47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48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49"/>
        <v>0</v>
      </c>
    </row>
    <row r="38" spans="1:97">
      <c r="A38" s="31" t="s">
        <v>85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5">
        <f t="shared" si="38"/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5">
        <f t="shared" si="39"/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5">
        <f t="shared" si="40"/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5">
        <f t="shared" si="41"/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5">
        <f t="shared" si="42"/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5">
        <f t="shared" si="43"/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5">
        <f t="shared" si="44"/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5">
        <f t="shared" si="45"/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5">
        <f t="shared" si="46"/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11">
        <f t="shared" si="47"/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5">
        <f t="shared" si="48"/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5">
        <f t="shared" si="49"/>
        <v>0</v>
      </c>
    </row>
    <row r="39" spans="1:97">
      <c r="A39" s="31" t="s">
        <v>88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5">
        <f t="shared" si="38"/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5">
        <f t="shared" si="39"/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5">
        <f t="shared" si="40"/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5">
        <f t="shared" si="41"/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5">
        <f t="shared" si="42"/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5">
        <f t="shared" si="43"/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5">
        <f t="shared" si="44"/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5">
        <f t="shared" si="45"/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5">
        <f t="shared" si="46"/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11">
        <f t="shared" si="47"/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5">
        <f t="shared" si="48"/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5">
        <f t="shared" si="49"/>
        <v>0</v>
      </c>
    </row>
    <row r="40" spans="1:97">
      <c r="A40" s="34" t="s">
        <v>18</v>
      </c>
      <c r="B40" s="36">
        <f>SUM(B30:B38)</f>
        <v>0</v>
      </c>
      <c r="C40" s="36">
        <f t="shared" ref="C40:H40" si="50">SUM(C30:C38)</f>
        <v>25</v>
      </c>
      <c r="D40" s="36">
        <f t="shared" si="50"/>
        <v>30</v>
      </c>
      <c r="E40" s="36">
        <f t="shared" si="50"/>
        <v>0</v>
      </c>
      <c r="F40" s="36">
        <f t="shared" si="50"/>
        <v>60</v>
      </c>
      <c r="G40" s="36">
        <f t="shared" si="50"/>
        <v>0</v>
      </c>
      <c r="H40" s="36">
        <f t="shared" si="50"/>
        <v>0</v>
      </c>
      <c r="I40" s="36">
        <f>SUM(I30:I39)</f>
        <v>115</v>
      </c>
      <c r="J40" s="36">
        <f>SUM(J30:J38)</f>
        <v>0</v>
      </c>
      <c r="K40" s="36">
        <f t="shared" ref="K40:P40" si="51">SUM(K30:K38)</f>
        <v>0</v>
      </c>
      <c r="L40" s="36">
        <f t="shared" si="51"/>
        <v>25</v>
      </c>
      <c r="M40" s="36">
        <f t="shared" si="51"/>
        <v>30</v>
      </c>
      <c r="N40" s="36">
        <f t="shared" si="51"/>
        <v>0</v>
      </c>
      <c r="O40" s="36">
        <f t="shared" si="51"/>
        <v>60</v>
      </c>
      <c r="P40" s="36">
        <f t="shared" si="51"/>
        <v>0</v>
      </c>
      <c r="Q40" s="36">
        <f>SUM(Q30:Q39)</f>
        <v>115</v>
      </c>
      <c r="R40" s="36">
        <f>SUM(R30:R38)</f>
        <v>0</v>
      </c>
      <c r="S40" s="36">
        <f t="shared" ref="S40:X40" si="52">SUM(S30:S38)</f>
        <v>25</v>
      </c>
      <c r="T40" s="36">
        <f t="shared" si="52"/>
        <v>90</v>
      </c>
      <c r="U40" s="36">
        <f t="shared" si="52"/>
        <v>0</v>
      </c>
      <c r="V40" s="36">
        <f t="shared" si="52"/>
        <v>0</v>
      </c>
      <c r="W40" s="36">
        <f t="shared" si="52"/>
        <v>0</v>
      </c>
      <c r="X40" s="36">
        <f t="shared" si="52"/>
        <v>0</v>
      </c>
      <c r="Y40" s="36">
        <f>SUM(Y30:Y39)</f>
        <v>115</v>
      </c>
      <c r="Z40" s="36">
        <f>SUM(Z30:Z38)</f>
        <v>0</v>
      </c>
      <c r="AA40" s="36">
        <f t="shared" ref="AA40:AF40" si="53">SUM(AA30:AA38)</f>
        <v>25</v>
      </c>
      <c r="AB40" s="36">
        <f t="shared" si="53"/>
        <v>30</v>
      </c>
      <c r="AC40" s="36">
        <f t="shared" si="53"/>
        <v>60</v>
      </c>
      <c r="AD40" s="36">
        <f t="shared" si="53"/>
        <v>60</v>
      </c>
      <c r="AE40" s="36">
        <f t="shared" si="53"/>
        <v>0</v>
      </c>
      <c r="AF40" s="36">
        <f t="shared" si="53"/>
        <v>0</v>
      </c>
      <c r="AG40" s="36">
        <f>SUM(AG30:AG39)</f>
        <v>175</v>
      </c>
      <c r="AH40" s="36">
        <f>SUM(AH30:AH38)</f>
        <v>0</v>
      </c>
      <c r="AI40" s="36">
        <f t="shared" ref="AI40:AN40" si="54">SUM(AI30:AI38)</f>
        <v>85</v>
      </c>
      <c r="AJ40" s="36">
        <f t="shared" si="54"/>
        <v>30</v>
      </c>
      <c r="AK40" s="36">
        <f t="shared" si="54"/>
        <v>0</v>
      </c>
      <c r="AL40" s="36">
        <f t="shared" si="54"/>
        <v>0</v>
      </c>
      <c r="AM40" s="36">
        <f t="shared" si="54"/>
        <v>0</v>
      </c>
      <c r="AN40" s="36">
        <f t="shared" si="54"/>
        <v>0</v>
      </c>
      <c r="AO40" s="36">
        <f>SUM(AO30:AO39)</f>
        <v>115</v>
      </c>
      <c r="AP40" s="36">
        <f>SUM(AP30:AP38)</f>
        <v>0</v>
      </c>
      <c r="AQ40" s="36">
        <f t="shared" ref="AQ40:AV40" si="55">SUM(AQ30:AQ38)</f>
        <v>25</v>
      </c>
      <c r="AR40" s="36">
        <f t="shared" si="55"/>
        <v>30</v>
      </c>
      <c r="AS40" s="36">
        <f t="shared" si="55"/>
        <v>60</v>
      </c>
      <c r="AT40" s="36">
        <f t="shared" si="55"/>
        <v>60</v>
      </c>
      <c r="AU40" s="36">
        <f t="shared" si="55"/>
        <v>0</v>
      </c>
      <c r="AV40" s="36">
        <f t="shared" si="55"/>
        <v>0</v>
      </c>
      <c r="AW40" s="36">
        <f>SUM(AW30:AW39)</f>
        <v>175</v>
      </c>
      <c r="AX40" s="36">
        <f>SUM(AX30:AX38)</f>
        <v>0</v>
      </c>
      <c r="AY40" s="36">
        <f t="shared" ref="AY40:BD40" si="56">SUM(AY30:AY38)</f>
        <v>60</v>
      </c>
      <c r="AZ40" s="36">
        <f>SUM(AZ30:AZ39)</f>
        <v>30</v>
      </c>
      <c r="BA40" s="36">
        <f t="shared" si="56"/>
        <v>0</v>
      </c>
      <c r="BB40" s="36">
        <f t="shared" si="56"/>
        <v>0</v>
      </c>
      <c r="BC40" s="36">
        <f t="shared" si="56"/>
        <v>0</v>
      </c>
      <c r="BD40" s="36">
        <f t="shared" si="56"/>
        <v>0</v>
      </c>
      <c r="BE40" s="36">
        <f>SUM(BE30:BE39)</f>
        <v>90</v>
      </c>
      <c r="BF40" s="36">
        <f>SUM(BF30:BF39)</f>
        <v>0</v>
      </c>
      <c r="BG40" s="36">
        <f t="shared" ref="BG40:BL40" si="57">SUM(BG30:BG38)</f>
        <v>0</v>
      </c>
      <c r="BH40" s="36">
        <f t="shared" si="57"/>
        <v>0</v>
      </c>
      <c r="BI40" s="36">
        <f t="shared" si="57"/>
        <v>0</v>
      </c>
      <c r="BJ40" s="36">
        <f t="shared" si="57"/>
        <v>0</v>
      </c>
      <c r="BK40" s="36">
        <f t="shared" si="57"/>
        <v>0</v>
      </c>
      <c r="BL40" s="36">
        <f t="shared" si="57"/>
        <v>0</v>
      </c>
      <c r="BM40" s="36">
        <f>SUM(BM30:BM39)</f>
        <v>0</v>
      </c>
      <c r="BN40" s="36">
        <f>SUM(BN30:BN38)</f>
        <v>0</v>
      </c>
      <c r="BO40" s="36">
        <f t="shared" ref="BO40:BU40" si="58">SUM(BO30:BO38)</f>
        <v>0</v>
      </c>
      <c r="BP40" s="36">
        <f t="shared" si="58"/>
        <v>0</v>
      </c>
      <c r="BQ40" s="36">
        <f t="shared" si="58"/>
        <v>0</v>
      </c>
      <c r="BR40" s="36">
        <f t="shared" si="58"/>
        <v>0</v>
      </c>
      <c r="BS40" s="36">
        <f t="shared" si="58"/>
        <v>0</v>
      </c>
      <c r="BT40" s="36">
        <f t="shared" si="58"/>
        <v>0</v>
      </c>
      <c r="BU40" s="36">
        <f t="shared" si="58"/>
        <v>0</v>
      </c>
      <c r="BV40" s="36">
        <f>SUM(BV30:BV38)</f>
        <v>0</v>
      </c>
      <c r="BW40" s="36">
        <f t="shared" ref="BW40:CC40" si="59">SUM(BW30:BW38)</f>
        <v>0</v>
      </c>
      <c r="BX40" s="36">
        <f t="shared" si="59"/>
        <v>0</v>
      </c>
      <c r="BY40" s="36">
        <f t="shared" si="59"/>
        <v>0</v>
      </c>
      <c r="BZ40" s="36">
        <f t="shared" si="59"/>
        <v>0</v>
      </c>
      <c r="CA40" s="36">
        <f t="shared" si="59"/>
        <v>0</v>
      </c>
      <c r="CB40" s="36">
        <f t="shared" si="59"/>
        <v>0</v>
      </c>
      <c r="CC40" s="36">
        <f t="shared" si="59"/>
        <v>0</v>
      </c>
      <c r="CD40" s="36">
        <f>SUM(CD30:CD38)</f>
        <v>0</v>
      </c>
      <c r="CE40" s="36">
        <f t="shared" ref="CE40:CK40" si="60">SUM(CE30:CE38)</f>
        <v>0</v>
      </c>
      <c r="CF40" s="36">
        <f t="shared" si="60"/>
        <v>0</v>
      </c>
      <c r="CG40" s="36">
        <f t="shared" si="60"/>
        <v>0</v>
      </c>
      <c r="CH40" s="36">
        <f t="shared" si="60"/>
        <v>0</v>
      </c>
      <c r="CI40" s="36">
        <f t="shared" si="60"/>
        <v>0</v>
      </c>
      <c r="CJ40" s="36">
        <f t="shared" si="60"/>
        <v>0</v>
      </c>
      <c r="CK40" s="36">
        <f t="shared" si="60"/>
        <v>0</v>
      </c>
      <c r="CL40" s="36">
        <f>SUM(CL30:CL38)</f>
        <v>0</v>
      </c>
      <c r="CM40" s="36">
        <f t="shared" ref="CM40:CS40" si="61">SUM(CM30:CM38)</f>
        <v>0</v>
      </c>
      <c r="CN40" s="36">
        <f t="shared" si="61"/>
        <v>0</v>
      </c>
      <c r="CO40" s="36">
        <f t="shared" si="61"/>
        <v>0</v>
      </c>
      <c r="CP40" s="36">
        <f t="shared" si="61"/>
        <v>0</v>
      </c>
      <c r="CQ40" s="36">
        <f t="shared" si="61"/>
        <v>0</v>
      </c>
      <c r="CR40" s="36">
        <f t="shared" si="61"/>
        <v>0</v>
      </c>
      <c r="CS40" s="36">
        <f t="shared" si="61"/>
        <v>0</v>
      </c>
    </row>
    <row r="41" spans="1:97">
      <c r="A41" s="38" t="s">
        <v>40</v>
      </c>
      <c r="H41" s="2"/>
      <c r="I41" s="37"/>
      <c r="P41" s="2"/>
      <c r="Q41" s="37"/>
      <c r="X41" s="2"/>
      <c r="Y41" s="37"/>
      <c r="AF41" s="2"/>
      <c r="AG41" s="37"/>
      <c r="AN41" s="2"/>
      <c r="AO41" s="37"/>
      <c r="AV41" s="2"/>
      <c r="AW41" s="37"/>
      <c r="BD41" s="2"/>
      <c r="BE41" s="37"/>
      <c r="BL41" s="2"/>
      <c r="BM41" s="37"/>
      <c r="BT41" s="2"/>
      <c r="BU41" s="37"/>
      <c r="CB41" s="2"/>
      <c r="CC41" s="37"/>
      <c r="CJ41" s="2"/>
      <c r="CK41" s="37"/>
      <c r="CR41" s="2"/>
      <c r="CS41" s="37"/>
    </row>
    <row r="42" spans="1:97">
      <c r="A42" s="30" t="s">
        <v>41</v>
      </c>
      <c r="B42" s="28">
        <v>0</v>
      </c>
      <c r="C42" s="24">
        <v>0</v>
      </c>
      <c r="D42" s="24">
        <v>0</v>
      </c>
      <c r="E42" s="24">
        <v>0</v>
      </c>
      <c r="F42" s="28">
        <v>0</v>
      </c>
      <c r="G42" s="24">
        <v>0</v>
      </c>
      <c r="H42" s="24">
        <v>0</v>
      </c>
      <c r="I42" s="24">
        <f>SUM(B42:H42)</f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ref="Q42:Q47" si="62">SUM(J42:P42)</f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f t="shared" ref="Y42:Y47" si="63">SUM(R42:X42)</f>
        <v>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ref="AG42:AG47" si="64">SUM(Z42:AF42)</f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ref="AO42:AO47" si="65">SUM(AH42:AN42)</f>
        <v>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ref="AW42:AW47" si="66">SUM(AP42:AV42)</f>
        <v>0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ref="BE42:BE47" si="67">SUM(AX42:BD42)</f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ref="BM42:BM47" si="68">SUM(BF42:BL42)</f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t="shared" ref="BU42:BU47" si="69">SUM(BN42:BT42)</f>
        <v>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ref="CC42:CC47" si="70">SUM(BV42:CB42)</f>
        <v>0</v>
      </c>
      <c r="CD42" s="28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f t="shared" ref="CK42:CK47" si="71">SUM(CD42:CJ42)</f>
        <v>0</v>
      </c>
      <c r="CL42" s="28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f t="shared" ref="CS42:CS47" si="72">SUM(CL42:CR42)</f>
        <v>0</v>
      </c>
    </row>
    <row r="43" spans="1:97">
      <c r="A43" s="30" t="s">
        <v>48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ref="I43:I48" si="73">SUM(B43:H43)</f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62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63"/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64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65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66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67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si="68"/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69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70"/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si="71"/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si="72"/>
        <v>0</v>
      </c>
    </row>
    <row r="44" spans="1:97">
      <c r="A44" s="30" t="s">
        <v>123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73"/>
        <v>0</v>
      </c>
      <c r="J44" s="28">
        <v>0</v>
      </c>
      <c r="K44" s="24">
        <v>0</v>
      </c>
      <c r="L44" s="24">
        <v>0</v>
      </c>
      <c r="M44" s="24">
        <v>132</v>
      </c>
      <c r="N44" s="24">
        <v>74</v>
      </c>
      <c r="O44" s="24">
        <v>0</v>
      </c>
      <c r="P44" s="24">
        <v>0</v>
      </c>
      <c r="Q44" s="24">
        <f t="shared" si="62"/>
        <v>206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16</v>
      </c>
      <c r="X44" s="24">
        <v>0</v>
      </c>
      <c r="Y44" s="24">
        <f t="shared" si="63"/>
        <v>16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16</v>
      </c>
      <c r="AF44" s="24">
        <v>0</v>
      </c>
      <c r="AG44" s="24">
        <f t="shared" si="64"/>
        <v>16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65"/>
        <v>0</v>
      </c>
      <c r="AP44" s="28">
        <v>0</v>
      </c>
      <c r="AQ44" s="24">
        <v>116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66"/>
        <v>116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67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68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69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70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71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72"/>
        <v>0</v>
      </c>
    </row>
    <row r="45" spans="1:97">
      <c r="A45" s="30" t="s">
        <v>51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73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62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63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64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65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66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67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68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69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70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71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72"/>
        <v>0</v>
      </c>
    </row>
    <row r="46" spans="1:97">
      <c r="A46" s="30" t="s">
        <v>42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f t="shared" si="73"/>
        <v>0</v>
      </c>
      <c r="J46" s="28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62"/>
        <v>0</v>
      </c>
      <c r="R46" s="28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f t="shared" si="63"/>
        <v>0</v>
      </c>
      <c r="Z46" s="28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f t="shared" si="64"/>
        <v>0</v>
      </c>
      <c r="AH46" s="28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f t="shared" si="65"/>
        <v>0</v>
      </c>
      <c r="AP46" s="28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f t="shared" si="66"/>
        <v>0</v>
      </c>
      <c r="AX46" s="28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f t="shared" si="67"/>
        <v>0</v>
      </c>
      <c r="BF46" s="28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f t="shared" si="68"/>
        <v>0</v>
      </c>
      <c r="BN46" s="28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f t="shared" si="69"/>
        <v>0</v>
      </c>
      <c r="BV46" s="28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f t="shared" si="70"/>
        <v>0</v>
      </c>
      <c r="CD46" s="28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f t="shared" si="71"/>
        <v>0</v>
      </c>
      <c r="CL46" s="28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f t="shared" si="72"/>
        <v>0</v>
      </c>
    </row>
    <row r="47" spans="1:97">
      <c r="A47" s="30" t="s">
        <v>62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f t="shared" si="73"/>
        <v>0</v>
      </c>
      <c r="J47" s="28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62"/>
        <v>0</v>
      </c>
      <c r="R47" s="28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f t="shared" si="63"/>
        <v>0</v>
      </c>
      <c r="Z47" s="28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f t="shared" si="64"/>
        <v>0</v>
      </c>
      <c r="AH47" s="28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f t="shared" si="65"/>
        <v>0</v>
      </c>
      <c r="AP47" s="28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f t="shared" si="66"/>
        <v>0</v>
      </c>
      <c r="AX47" s="28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f t="shared" si="67"/>
        <v>0</v>
      </c>
      <c r="BF47" s="28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f t="shared" si="68"/>
        <v>0</v>
      </c>
      <c r="BN47" s="28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f t="shared" si="69"/>
        <v>0</v>
      </c>
      <c r="BV47" s="28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f t="shared" si="70"/>
        <v>0</v>
      </c>
      <c r="CD47" s="28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f t="shared" si="71"/>
        <v>0</v>
      </c>
      <c r="CL47" s="28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0</v>
      </c>
      <c r="CS47" s="24">
        <f t="shared" si="72"/>
        <v>0</v>
      </c>
    </row>
    <row r="48" spans="1:97">
      <c r="A48" s="46" t="s">
        <v>61</v>
      </c>
      <c r="B48" s="28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f t="shared" si="73"/>
        <v>0</v>
      </c>
      <c r="J48" s="28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8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f>SUM(S48:X48)</f>
        <v>0</v>
      </c>
      <c r="Z48" s="28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8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8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8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8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8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8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8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8">
        <v>0</v>
      </c>
      <c r="CM48" s="24">
        <v>0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</row>
    <row r="49" spans="1:97">
      <c r="A49" s="48" t="s">
        <v>18</v>
      </c>
      <c r="B49" s="49">
        <f t="shared" ref="B49:X49" si="74">SUM(B42:B48)</f>
        <v>0</v>
      </c>
      <c r="C49" s="49">
        <f t="shared" si="74"/>
        <v>0</v>
      </c>
      <c r="D49" s="49">
        <f t="shared" si="74"/>
        <v>0</v>
      </c>
      <c r="E49" s="49">
        <f t="shared" si="74"/>
        <v>0</v>
      </c>
      <c r="F49" s="49">
        <f t="shared" si="74"/>
        <v>0</v>
      </c>
      <c r="G49" s="49">
        <f t="shared" si="74"/>
        <v>0</v>
      </c>
      <c r="H49" s="49">
        <f t="shared" si="74"/>
        <v>0</v>
      </c>
      <c r="I49" s="49">
        <f t="shared" si="74"/>
        <v>0</v>
      </c>
      <c r="J49" s="49">
        <f t="shared" si="74"/>
        <v>0</v>
      </c>
      <c r="K49" s="49">
        <f t="shared" si="74"/>
        <v>0</v>
      </c>
      <c r="L49" s="49">
        <f t="shared" si="74"/>
        <v>0</v>
      </c>
      <c r="M49" s="49">
        <f t="shared" si="74"/>
        <v>132</v>
      </c>
      <c r="N49" s="49">
        <f t="shared" si="74"/>
        <v>74</v>
      </c>
      <c r="O49" s="49">
        <f t="shared" si="74"/>
        <v>0</v>
      </c>
      <c r="P49" s="49">
        <f t="shared" si="74"/>
        <v>0</v>
      </c>
      <c r="Q49" s="49">
        <f t="shared" si="74"/>
        <v>206</v>
      </c>
      <c r="R49" s="49">
        <f t="shared" si="74"/>
        <v>0</v>
      </c>
      <c r="S49" s="49">
        <f t="shared" si="74"/>
        <v>0</v>
      </c>
      <c r="T49" s="49">
        <f t="shared" si="74"/>
        <v>0</v>
      </c>
      <c r="U49" s="49">
        <f t="shared" si="74"/>
        <v>0</v>
      </c>
      <c r="V49" s="49">
        <f t="shared" si="74"/>
        <v>0</v>
      </c>
      <c r="W49" s="49">
        <f t="shared" si="74"/>
        <v>16</v>
      </c>
      <c r="X49" s="49">
        <f t="shared" si="74"/>
        <v>0</v>
      </c>
      <c r="Y49" s="49">
        <f>SUM(Y42:Y48)</f>
        <v>16</v>
      </c>
      <c r="Z49" s="49">
        <f t="shared" ref="Z49:CK49" si="75">SUM(Z42:Z48)</f>
        <v>0</v>
      </c>
      <c r="AA49" s="49">
        <f t="shared" si="75"/>
        <v>0</v>
      </c>
      <c r="AB49" s="49">
        <f t="shared" si="75"/>
        <v>0</v>
      </c>
      <c r="AC49" s="49">
        <f t="shared" si="75"/>
        <v>0</v>
      </c>
      <c r="AD49" s="49">
        <f t="shared" si="75"/>
        <v>0</v>
      </c>
      <c r="AE49" s="49">
        <f t="shared" si="75"/>
        <v>16</v>
      </c>
      <c r="AF49" s="49">
        <f t="shared" si="75"/>
        <v>0</v>
      </c>
      <c r="AG49" s="49">
        <f t="shared" si="75"/>
        <v>16</v>
      </c>
      <c r="AH49" s="49">
        <f t="shared" si="75"/>
        <v>0</v>
      </c>
      <c r="AI49" s="49">
        <f t="shared" si="75"/>
        <v>0</v>
      </c>
      <c r="AJ49" s="49">
        <f t="shared" si="75"/>
        <v>0</v>
      </c>
      <c r="AK49" s="49">
        <f t="shared" si="75"/>
        <v>0</v>
      </c>
      <c r="AL49" s="49">
        <f t="shared" si="75"/>
        <v>0</v>
      </c>
      <c r="AM49" s="49">
        <f t="shared" si="75"/>
        <v>0</v>
      </c>
      <c r="AN49" s="49">
        <f t="shared" si="75"/>
        <v>0</v>
      </c>
      <c r="AO49" s="49">
        <f t="shared" si="75"/>
        <v>0</v>
      </c>
      <c r="AP49" s="49">
        <f t="shared" si="75"/>
        <v>0</v>
      </c>
      <c r="AQ49" s="49">
        <f t="shared" si="75"/>
        <v>116</v>
      </c>
      <c r="AR49" s="49">
        <f t="shared" si="75"/>
        <v>0</v>
      </c>
      <c r="AS49" s="49">
        <f t="shared" si="75"/>
        <v>0</v>
      </c>
      <c r="AT49" s="49">
        <f t="shared" si="75"/>
        <v>0</v>
      </c>
      <c r="AU49" s="49">
        <f t="shared" si="75"/>
        <v>0</v>
      </c>
      <c r="AV49" s="49">
        <f t="shared" si="75"/>
        <v>0</v>
      </c>
      <c r="AW49" s="49">
        <f t="shared" si="75"/>
        <v>116</v>
      </c>
      <c r="AX49" s="49">
        <f t="shared" si="75"/>
        <v>0</v>
      </c>
      <c r="AY49" s="49">
        <f t="shared" si="75"/>
        <v>0</v>
      </c>
      <c r="AZ49" s="49">
        <f t="shared" si="75"/>
        <v>0</v>
      </c>
      <c r="BA49" s="49">
        <f t="shared" si="75"/>
        <v>0</v>
      </c>
      <c r="BB49" s="49">
        <f t="shared" si="75"/>
        <v>0</v>
      </c>
      <c r="BC49" s="49">
        <f t="shared" si="75"/>
        <v>0</v>
      </c>
      <c r="BD49" s="49">
        <f t="shared" si="75"/>
        <v>0</v>
      </c>
      <c r="BE49" s="49">
        <f t="shared" si="75"/>
        <v>0</v>
      </c>
      <c r="BF49" s="49">
        <f t="shared" si="75"/>
        <v>0</v>
      </c>
      <c r="BG49" s="49">
        <f t="shared" si="75"/>
        <v>0</v>
      </c>
      <c r="BH49" s="49">
        <f t="shared" si="75"/>
        <v>0</v>
      </c>
      <c r="BI49" s="49">
        <f t="shared" si="75"/>
        <v>0</v>
      </c>
      <c r="BJ49" s="49">
        <f t="shared" si="75"/>
        <v>0</v>
      </c>
      <c r="BK49" s="49">
        <f t="shared" si="75"/>
        <v>0</v>
      </c>
      <c r="BL49" s="49">
        <f t="shared" si="75"/>
        <v>0</v>
      </c>
      <c r="BM49" s="49">
        <f t="shared" si="75"/>
        <v>0</v>
      </c>
      <c r="BN49" s="49">
        <f t="shared" si="75"/>
        <v>0</v>
      </c>
      <c r="BO49" s="49">
        <f t="shared" si="75"/>
        <v>0</v>
      </c>
      <c r="BP49" s="49">
        <f t="shared" si="75"/>
        <v>0</v>
      </c>
      <c r="BQ49" s="49">
        <f t="shared" si="75"/>
        <v>0</v>
      </c>
      <c r="BR49" s="49">
        <f t="shared" si="75"/>
        <v>0</v>
      </c>
      <c r="BS49" s="49">
        <f t="shared" si="75"/>
        <v>0</v>
      </c>
      <c r="BT49" s="49">
        <f t="shared" si="75"/>
        <v>0</v>
      </c>
      <c r="BU49" s="49">
        <f t="shared" si="75"/>
        <v>0</v>
      </c>
      <c r="BV49" s="49">
        <f t="shared" si="75"/>
        <v>0</v>
      </c>
      <c r="BW49" s="49">
        <f t="shared" si="75"/>
        <v>0</v>
      </c>
      <c r="BX49" s="49">
        <f t="shared" si="75"/>
        <v>0</v>
      </c>
      <c r="BY49" s="49">
        <f t="shared" si="75"/>
        <v>0</v>
      </c>
      <c r="BZ49" s="49">
        <f t="shared" si="75"/>
        <v>0</v>
      </c>
      <c r="CA49" s="49">
        <f t="shared" si="75"/>
        <v>0</v>
      </c>
      <c r="CB49" s="49">
        <f t="shared" si="75"/>
        <v>0</v>
      </c>
      <c r="CC49" s="49">
        <f t="shared" si="75"/>
        <v>0</v>
      </c>
      <c r="CD49" s="49">
        <f t="shared" si="75"/>
        <v>0</v>
      </c>
      <c r="CE49" s="49">
        <f t="shared" si="75"/>
        <v>0</v>
      </c>
      <c r="CF49" s="49">
        <f t="shared" si="75"/>
        <v>0</v>
      </c>
      <c r="CG49" s="49">
        <f t="shared" si="75"/>
        <v>0</v>
      </c>
      <c r="CH49" s="49">
        <f t="shared" si="75"/>
        <v>0</v>
      </c>
      <c r="CI49" s="49">
        <f t="shared" si="75"/>
        <v>0</v>
      </c>
      <c r="CJ49" s="49">
        <f t="shared" si="75"/>
        <v>0</v>
      </c>
      <c r="CK49" s="49">
        <f t="shared" si="75"/>
        <v>0</v>
      </c>
      <c r="CL49" s="49">
        <f t="shared" ref="CL49:CS49" si="76">SUM(CL42:CL48)</f>
        <v>0</v>
      </c>
      <c r="CM49" s="49">
        <f t="shared" si="76"/>
        <v>0</v>
      </c>
      <c r="CN49" s="49">
        <f t="shared" si="76"/>
        <v>0</v>
      </c>
      <c r="CO49" s="49">
        <f t="shared" si="76"/>
        <v>0</v>
      </c>
      <c r="CP49" s="49">
        <f t="shared" si="76"/>
        <v>0</v>
      </c>
      <c r="CQ49" s="49">
        <f t="shared" si="76"/>
        <v>0</v>
      </c>
      <c r="CR49" s="49">
        <f t="shared" si="76"/>
        <v>0</v>
      </c>
      <c r="CS49" s="49">
        <f t="shared" si="76"/>
        <v>0</v>
      </c>
    </row>
    <row r="50" spans="1:97" ht="20" thickBot="1">
      <c r="A50" s="27" t="s">
        <v>44</v>
      </c>
      <c r="B50" s="20">
        <f t="shared" ref="B50:BM50" si="77">SUM(B17+B28+B40+B49)</f>
        <v>12</v>
      </c>
      <c r="C50" s="20">
        <f t="shared" si="77"/>
        <v>53</v>
      </c>
      <c r="D50" s="20">
        <f t="shared" si="77"/>
        <v>46</v>
      </c>
      <c r="E50" s="20">
        <f t="shared" si="77"/>
        <v>0</v>
      </c>
      <c r="F50" s="20">
        <f t="shared" si="77"/>
        <v>60</v>
      </c>
      <c r="G50" s="20">
        <f t="shared" si="77"/>
        <v>0</v>
      </c>
      <c r="H50" s="20">
        <f t="shared" si="77"/>
        <v>0</v>
      </c>
      <c r="I50" s="20">
        <f>SUM(I17+I28+I40+I49)</f>
        <v>171</v>
      </c>
      <c r="J50" s="20">
        <f t="shared" si="77"/>
        <v>7</v>
      </c>
      <c r="K50" s="20">
        <f t="shared" si="77"/>
        <v>24</v>
      </c>
      <c r="L50" s="20">
        <f t="shared" si="77"/>
        <v>25</v>
      </c>
      <c r="M50" s="20">
        <f t="shared" si="77"/>
        <v>174</v>
      </c>
      <c r="N50" s="20">
        <f t="shared" si="77"/>
        <v>74</v>
      </c>
      <c r="O50" s="20">
        <f t="shared" si="77"/>
        <v>88</v>
      </c>
      <c r="P50" s="20">
        <f t="shared" si="77"/>
        <v>3</v>
      </c>
      <c r="Q50" s="20">
        <f>SUM(Q17+Q28+Q40+Q49)</f>
        <v>395</v>
      </c>
      <c r="R50" s="20">
        <f t="shared" si="77"/>
        <v>4</v>
      </c>
      <c r="S50" s="20">
        <f t="shared" si="77"/>
        <v>53</v>
      </c>
      <c r="T50" s="20">
        <f t="shared" si="77"/>
        <v>114</v>
      </c>
      <c r="U50" s="20">
        <f t="shared" si="77"/>
        <v>20</v>
      </c>
      <c r="V50" s="20">
        <f>SUM(V17+V28+V40+V49)</f>
        <v>0</v>
      </c>
      <c r="W50" s="20">
        <f t="shared" si="77"/>
        <v>16</v>
      </c>
      <c r="X50" s="20">
        <f t="shared" si="77"/>
        <v>5</v>
      </c>
      <c r="Y50" s="20">
        <f>SUM(Y17+Y28+Y40+Y49)</f>
        <v>212</v>
      </c>
      <c r="Z50" s="20">
        <f t="shared" si="77"/>
        <v>8</v>
      </c>
      <c r="AA50" s="20">
        <f t="shared" si="77"/>
        <v>53</v>
      </c>
      <c r="AB50" s="20">
        <f t="shared" si="77"/>
        <v>46</v>
      </c>
      <c r="AC50" s="20">
        <f t="shared" si="77"/>
        <v>84</v>
      </c>
      <c r="AD50" s="20">
        <f t="shared" si="77"/>
        <v>60</v>
      </c>
      <c r="AE50" s="20">
        <f t="shared" si="77"/>
        <v>47</v>
      </c>
      <c r="AF50" s="20">
        <f t="shared" si="77"/>
        <v>0</v>
      </c>
      <c r="AG50" s="20">
        <f>SUM(AG17+AG28+AG40+AG49)</f>
        <v>298</v>
      </c>
      <c r="AH50" s="20">
        <f t="shared" si="77"/>
        <v>8</v>
      </c>
      <c r="AI50" s="20">
        <f t="shared" si="77"/>
        <v>101</v>
      </c>
      <c r="AJ50" s="20">
        <f t="shared" si="77"/>
        <v>30</v>
      </c>
      <c r="AK50" s="20">
        <f t="shared" si="77"/>
        <v>0</v>
      </c>
      <c r="AL50" s="20">
        <f t="shared" si="77"/>
        <v>0</v>
      </c>
      <c r="AM50" s="20">
        <f t="shared" si="77"/>
        <v>28</v>
      </c>
      <c r="AN50" s="20">
        <f t="shared" si="77"/>
        <v>3</v>
      </c>
      <c r="AO50" s="20">
        <f>SUM(AO17+AO28+AO40+AO49)</f>
        <v>170</v>
      </c>
      <c r="AP50" s="20">
        <f t="shared" si="77"/>
        <v>8</v>
      </c>
      <c r="AQ50" s="20">
        <f t="shared" si="77"/>
        <v>169</v>
      </c>
      <c r="AR50" s="20">
        <f t="shared" si="77"/>
        <v>34</v>
      </c>
      <c r="AS50" s="20">
        <f t="shared" si="77"/>
        <v>72</v>
      </c>
      <c r="AT50" s="20">
        <f t="shared" si="77"/>
        <v>60</v>
      </c>
      <c r="AU50" s="20">
        <f t="shared" si="77"/>
        <v>35</v>
      </c>
      <c r="AV50" s="20">
        <f t="shared" si="77"/>
        <v>0</v>
      </c>
      <c r="AW50" s="20">
        <f t="shared" si="77"/>
        <v>378</v>
      </c>
      <c r="AX50" s="20">
        <f t="shared" si="77"/>
        <v>0</v>
      </c>
      <c r="AY50" s="20">
        <f t="shared" si="77"/>
        <v>76</v>
      </c>
      <c r="AZ50" s="20">
        <f t="shared" si="77"/>
        <v>30</v>
      </c>
      <c r="BA50" s="20">
        <f t="shared" si="77"/>
        <v>16</v>
      </c>
      <c r="BB50" s="20">
        <f t="shared" si="77"/>
        <v>0</v>
      </c>
      <c r="BC50" s="20">
        <f t="shared" si="77"/>
        <v>37</v>
      </c>
      <c r="BD50" s="20">
        <f t="shared" si="77"/>
        <v>4</v>
      </c>
      <c r="BE50" s="20">
        <f t="shared" si="77"/>
        <v>163</v>
      </c>
      <c r="BF50" s="20">
        <f t="shared" si="77"/>
        <v>4</v>
      </c>
      <c r="BG50" s="20">
        <f t="shared" si="77"/>
        <v>12</v>
      </c>
      <c r="BH50" s="20">
        <f t="shared" si="77"/>
        <v>0</v>
      </c>
      <c r="BI50" s="20">
        <f t="shared" si="77"/>
        <v>0</v>
      </c>
      <c r="BJ50" s="20">
        <f t="shared" si="77"/>
        <v>0</v>
      </c>
      <c r="BK50" s="20">
        <f t="shared" si="77"/>
        <v>0</v>
      </c>
      <c r="BL50" s="20">
        <f t="shared" si="77"/>
        <v>4</v>
      </c>
      <c r="BM50" s="20">
        <f t="shared" si="77"/>
        <v>20</v>
      </c>
      <c r="BN50" s="20">
        <f t="shared" ref="BN50:CS50" si="78">SUM(BN17+BN28+BN40+BN49)</f>
        <v>0</v>
      </c>
      <c r="BO50" s="20">
        <f t="shared" si="78"/>
        <v>0</v>
      </c>
      <c r="BP50" s="20">
        <f t="shared" si="78"/>
        <v>0</v>
      </c>
      <c r="BQ50" s="20">
        <f t="shared" si="78"/>
        <v>0</v>
      </c>
      <c r="BR50" s="20">
        <f t="shared" si="78"/>
        <v>0</v>
      </c>
      <c r="BS50" s="20">
        <f t="shared" si="78"/>
        <v>0</v>
      </c>
      <c r="BT50" s="20">
        <f t="shared" si="78"/>
        <v>0</v>
      </c>
      <c r="BU50" s="20">
        <f t="shared" si="78"/>
        <v>0</v>
      </c>
      <c r="BV50" s="20">
        <f t="shared" si="78"/>
        <v>0</v>
      </c>
      <c r="BW50" s="20">
        <f t="shared" si="78"/>
        <v>0</v>
      </c>
      <c r="BX50" s="20">
        <f t="shared" si="78"/>
        <v>0</v>
      </c>
      <c r="BY50" s="20">
        <f t="shared" si="78"/>
        <v>0</v>
      </c>
      <c r="BZ50" s="20">
        <f t="shared" si="78"/>
        <v>0</v>
      </c>
      <c r="CA50" s="20">
        <f t="shared" si="78"/>
        <v>0</v>
      </c>
      <c r="CB50" s="20">
        <f t="shared" si="78"/>
        <v>0</v>
      </c>
      <c r="CC50" s="20">
        <f t="shared" si="78"/>
        <v>0</v>
      </c>
      <c r="CD50" s="20">
        <f t="shared" si="78"/>
        <v>0</v>
      </c>
      <c r="CE50" s="20">
        <f t="shared" si="78"/>
        <v>0</v>
      </c>
      <c r="CF50" s="20">
        <f t="shared" si="78"/>
        <v>0</v>
      </c>
      <c r="CG50" s="20">
        <f t="shared" si="78"/>
        <v>0</v>
      </c>
      <c r="CH50" s="20">
        <f t="shared" si="78"/>
        <v>0</v>
      </c>
      <c r="CI50" s="20">
        <f t="shared" si="78"/>
        <v>0</v>
      </c>
      <c r="CJ50" s="20">
        <f t="shared" si="78"/>
        <v>0</v>
      </c>
      <c r="CK50" s="20">
        <f t="shared" si="78"/>
        <v>0</v>
      </c>
      <c r="CL50" s="20">
        <f t="shared" si="78"/>
        <v>0</v>
      </c>
      <c r="CM50" s="20">
        <f t="shared" si="78"/>
        <v>0</v>
      </c>
      <c r="CN50" s="20">
        <f t="shared" si="78"/>
        <v>0</v>
      </c>
      <c r="CO50" s="20">
        <f t="shared" si="78"/>
        <v>0</v>
      </c>
      <c r="CP50" s="20">
        <f t="shared" si="78"/>
        <v>0</v>
      </c>
      <c r="CQ50" s="20">
        <f t="shared" si="78"/>
        <v>0</v>
      </c>
      <c r="CR50" s="20">
        <f t="shared" si="78"/>
        <v>0</v>
      </c>
      <c r="CS50" s="20">
        <f t="shared" si="78"/>
        <v>0</v>
      </c>
    </row>
    <row r="51" spans="1:97" ht="17" thickTop="1">
      <c r="H51" s="2"/>
      <c r="I51" s="21">
        <f>I50/4</f>
        <v>42.75</v>
      </c>
      <c r="P51" s="2"/>
      <c r="Q51" s="21">
        <f>Q50/6</f>
        <v>65.833333333333329</v>
      </c>
      <c r="X51" s="2"/>
      <c r="Y51" s="21">
        <f>Y50/7</f>
        <v>30.285714285714285</v>
      </c>
      <c r="AF51" s="2"/>
      <c r="AG51" s="21">
        <f>AG50/6</f>
        <v>49.666666666666664</v>
      </c>
      <c r="AN51" s="2"/>
      <c r="AO51" s="21">
        <f>AO50/4</f>
        <v>42.5</v>
      </c>
      <c r="AV51" s="2"/>
      <c r="AW51" s="21">
        <f>AW50/7</f>
        <v>54</v>
      </c>
      <c r="BD51" s="2"/>
      <c r="BE51" s="21">
        <f>BE50/4</f>
        <v>40.75</v>
      </c>
      <c r="BL51" s="2"/>
      <c r="BM51" s="21">
        <f>BM50/2</f>
        <v>10</v>
      </c>
      <c r="BT51" s="2"/>
      <c r="BU51" s="21">
        <f>BU50/6</f>
        <v>0</v>
      </c>
      <c r="CB51" s="2"/>
      <c r="CC51" s="21">
        <f>CC50/6</f>
        <v>0</v>
      </c>
      <c r="CJ51" s="2"/>
      <c r="CK51" s="21">
        <f>CK50/2</f>
        <v>0</v>
      </c>
      <c r="CR51" s="2"/>
      <c r="CS51" s="21">
        <f>CS50/2</f>
        <v>0</v>
      </c>
    </row>
  </sheetData>
  <mergeCells count="1">
    <mergeCell ref="CL2:CR2"/>
  </mergeCells>
  <phoneticPr fontId="2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C42B-8407-FB47-BA47-0A335459D6D4}">
  <dimension ref="A1:T68"/>
  <sheetViews>
    <sheetView tabSelected="1" workbookViewId="0">
      <pane xSplit="4220" ySplit="2060" topLeftCell="A11" activePane="bottomRight"/>
      <selection sqref="A1:M25"/>
      <selection pane="topRight" activeCell="J1" sqref="J1"/>
      <selection pane="bottomLeft" activeCell="A27" sqref="A27:XFD27"/>
      <selection pane="bottomRight" activeCell="D36" sqref="D36"/>
    </sheetView>
  </sheetViews>
  <sheetFormatPr baseColWidth="10" defaultRowHeight="16"/>
  <cols>
    <col min="1" max="1" width="31.33203125" customWidth="1"/>
    <col min="2" max="2" width="13.1640625" style="2" customWidth="1"/>
    <col min="3" max="4" width="10.83203125" style="18"/>
    <col min="5" max="8" width="10.83203125" style="14"/>
    <col min="9" max="9" width="11.5" style="14" customWidth="1"/>
    <col min="10" max="13" width="10.83203125" style="14"/>
    <col min="14" max="14" width="10.83203125" style="41"/>
    <col min="15" max="15" width="12.6640625" style="18" bestFit="1" customWidth="1"/>
    <col min="16" max="16" width="40.5" style="14" customWidth="1"/>
    <col min="17" max="16384" width="10.83203125" style="14"/>
  </cols>
  <sheetData>
    <row r="1" spans="1:15">
      <c r="B1" s="19" t="s">
        <v>99</v>
      </c>
      <c r="C1" s="19" t="s">
        <v>99</v>
      </c>
      <c r="D1" s="19" t="s">
        <v>99</v>
      </c>
      <c r="E1" s="19" t="s">
        <v>99</v>
      </c>
      <c r="F1" s="19" t="s">
        <v>99</v>
      </c>
      <c r="G1" s="19" t="s">
        <v>99</v>
      </c>
      <c r="H1" s="19" t="s">
        <v>99</v>
      </c>
      <c r="I1" s="19" t="s">
        <v>99</v>
      </c>
      <c r="J1" s="19" t="s">
        <v>99</v>
      </c>
      <c r="K1" s="19" t="s">
        <v>99</v>
      </c>
      <c r="L1" s="19" t="s">
        <v>99</v>
      </c>
      <c r="M1" s="19" t="s">
        <v>99</v>
      </c>
    </row>
    <row r="2" spans="1:15" ht="32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62" t="s">
        <v>18</v>
      </c>
      <c r="O2" s="62" t="s">
        <v>54</v>
      </c>
    </row>
    <row r="3" spans="1:15" s="96" customFormat="1" ht="16" customHeight="1">
      <c r="A3" s="92"/>
      <c r="B3" s="97"/>
      <c r="C3" s="97"/>
      <c r="D3" s="97"/>
      <c r="E3" s="119" t="s">
        <v>120</v>
      </c>
      <c r="F3" s="119" t="s">
        <v>120</v>
      </c>
      <c r="G3" s="119" t="s">
        <v>120</v>
      </c>
      <c r="H3" s="119" t="s">
        <v>120</v>
      </c>
      <c r="I3" s="119" t="s">
        <v>120</v>
      </c>
      <c r="J3" s="119" t="s">
        <v>120</v>
      </c>
      <c r="K3" s="133" t="s">
        <v>77</v>
      </c>
      <c r="L3" s="133"/>
      <c r="M3" s="133"/>
      <c r="N3" s="94"/>
      <c r="O3" s="94"/>
    </row>
    <row r="4" spans="1:15" ht="17" thickBot="1">
      <c r="A4" s="38" t="s">
        <v>22</v>
      </c>
      <c r="B4" s="40">
        <v>43870</v>
      </c>
      <c r="C4" s="15">
        <v>43877</v>
      </c>
      <c r="D4" s="15">
        <v>43884</v>
      </c>
      <c r="E4" s="15">
        <v>43891</v>
      </c>
      <c r="F4" s="15">
        <v>43898</v>
      </c>
      <c r="G4" s="15">
        <v>43905</v>
      </c>
      <c r="H4" s="15">
        <v>43912</v>
      </c>
      <c r="I4" s="15">
        <v>43919</v>
      </c>
      <c r="J4" s="15">
        <v>43926</v>
      </c>
      <c r="K4" s="15">
        <v>43933</v>
      </c>
      <c r="L4" s="15">
        <v>43940</v>
      </c>
      <c r="M4" s="15">
        <v>43947</v>
      </c>
      <c r="N4" s="61"/>
      <c r="O4" s="61"/>
    </row>
    <row r="5" spans="1:15" s="16" customFormat="1" ht="17" thickTop="1">
      <c r="A5" s="29" t="str">
        <f>'Term 4 2018 - Numbers'!A4</f>
        <v>Blue Ball</v>
      </c>
      <c r="B5" s="17">
        <f>'Term 1 - 2020'!I5</f>
        <v>0</v>
      </c>
      <c r="C5" s="17">
        <f>'Term 1 - 2020'!Q5</f>
        <v>0</v>
      </c>
      <c r="D5" s="17">
        <f>'Term 1 - 2020'!Y5</f>
        <v>0</v>
      </c>
      <c r="E5" s="17">
        <f>'Term 1 - 2020'!AG5</f>
        <v>0</v>
      </c>
      <c r="F5" s="17">
        <f>'Term 1 - 2020'!AO5</f>
        <v>0</v>
      </c>
      <c r="G5" s="17">
        <f>'Term 1 - 2020'!AW5</f>
        <v>0</v>
      </c>
      <c r="H5" s="17">
        <f>'Term 1 - 2020'!BE5</f>
        <v>0</v>
      </c>
      <c r="I5" s="17">
        <f>'Term 1 - 2020'!BM5</f>
        <v>0</v>
      </c>
      <c r="J5" s="17">
        <f>'Term 1 - 2020'!BU5</f>
        <v>0</v>
      </c>
      <c r="K5" s="17">
        <f>'Term 1 - 2020'!CC5</f>
        <v>0</v>
      </c>
      <c r="L5" s="17">
        <f>'Term 4 - Numbers'!CK5</f>
        <v>0</v>
      </c>
      <c r="M5" s="17">
        <f>'Term 4 - Numbers'!CS5</f>
        <v>0</v>
      </c>
      <c r="N5" s="41">
        <f>SUM(B5:M5)</f>
        <v>0</v>
      </c>
      <c r="O5" s="100">
        <f>N5/8</f>
        <v>0</v>
      </c>
    </row>
    <row r="6" spans="1:15">
      <c r="A6" s="29" t="str">
        <f>'Term 4 2018 - Numbers'!A5</f>
        <v>Red Ball</v>
      </c>
      <c r="B6" s="17">
        <f>'Term 1 - 2020'!I6</f>
        <v>0</v>
      </c>
      <c r="C6" s="17">
        <f>'Term 1 - 2020'!Q6</f>
        <v>0</v>
      </c>
      <c r="D6" s="17">
        <f>'Term 1 - 2020'!Y6</f>
        <v>0</v>
      </c>
      <c r="E6" s="17">
        <f>'Term 1 - 2020'!AG6</f>
        <v>0</v>
      </c>
      <c r="F6" s="17">
        <f>'Term 1 - 2020'!AO6</f>
        <v>0</v>
      </c>
      <c r="G6" s="17">
        <f>'Term 1 - 2020'!AW6</f>
        <v>0</v>
      </c>
      <c r="H6" s="17">
        <f>'Term 1 - 2020'!BE6</f>
        <v>0</v>
      </c>
      <c r="I6" s="17">
        <f>'Term 1 - 2020'!BM6</f>
        <v>0</v>
      </c>
      <c r="J6" s="17">
        <f>'Term 1 - 2020'!BU6</f>
        <v>0</v>
      </c>
      <c r="K6" s="17">
        <f>'Term 1 - 2020'!CC6</f>
        <v>0</v>
      </c>
      <c r="L6" s="17">
        <f>'Term 4 - Numbers'!CK6</f>
        <v>0</v>
      </c>
      <c r="M6" s="17">
        <f>'Term 4 - Numbers'!CS6</f>
        <v>0</v>
      </c>
      <c r="N6" s="41">
        <f>SUM(B6:M6)</f>
        <v>0</v>
      </c>
      <c r="O6" s="100">
        <f>N6/8</f>
        <v>0</v>
      </c>
    </row>
    <row r="7" spans="1:15" ht="21" customHeight="1">
      <c r="A7" s="29" t="str">
        <f>'Term 4 2018 - Numbers'!A6</f>
        <v>Orange Ball</v>
      </c>
      <c r="B7" s="17">
        <f>'Term 1 - 2020'!I7</f>
        <v>0</v>
      </c>
      <c r="C7" s="17">
        <f>'Term 1 - 2020'!Q7</f>
        <v>0</v>
      </c>
      <c r="D7" s="17">
        <f>'Term 1 - 2020'!Y7</f>
        <v>0</v>
      </c>
      <c r="E7" s="17">
        <f>'Term 1 - 2020'!AG7</f>
        <v>0</v>
      </c>
      <c r="F7" s="17">
        <f>'Term 1 - 2020'!AO7</f>
        <v>0</v>
      </c>
      <c r="G7" s="17">
        <f>'Term 1 - 2020'!AW7</f>
        <v>0</v>
      </c>
      <c r="H7" s="17">
        <f>'Term 1 - 2020'!BE7</f>
        <v>0</v>
      </c>
      <c r="I7" s="17">
        <f>'Term 1 - 2020'!BM7</f>
        <v>0</v>
      </c>
      <c r="J7" s="17">
        <f>'Term 1 - 2020'!BU7</f>
        <v>0</v>
      </c>
      <c r="K7" s="17">
        <f>'Term 1 - 2020'!CC7</f>
        <v>0</v>
      </c>
      <c r="L7" s="17">
        <f>'Term 4 - Numbers'!CK7</f>
        <v>0</v>
      </c>
      <c r="M7" s="17">
        <f>'Term 4 - Numbers'!CS7</f>
        <v>0</v>
      </c>
      <c r="N7" s="41">
        <f>SUM(B7:M7)</f>
        <v>0</v>
      </c>
      <c r="O7" s="100">
        <f>N7/8</f>
        <v>0</v>
      </c>
    </row>
    <row r="8" spans="1:15">
      <c r="A8" s="29" t="str">
        <f>'Term 4 2018 - Numbers'!A7</f>
        <v>Green Ball</v>
      </c>
      <c r="B8" s="17">
        <f>'Term 1 - 2020'!I8</f>
        <v>0</v>
      </c>
      <c r="C8" s="17">
        <f>'Term 1 - 2020'!Q8</f>
        <v>0</v>
      </c>
      <c r="D8" s="17">
        <f>'Term 1 - 2020'!Y8</f>
        <v>0</v>
      </c>
      <c r="E8" s="17">
        <f>'Term 1 - 2020'!AG8</f>
        <v>0</v>
      </c>
      <c r="F8" s="17">
        <f>'Term 1 - 2020'!AO8</f>
        <v>0</v>
      </c>
      <c r="G8" s="17">
        <f>'Term 1 - 2020'!AW8</f>
        <v>0</v>
      </c>
      <c r="H8" s="17">
        <f>'Term 1 - 2020'!BE8</f>
        <v>0</v>
      </c>
      <c r="I8" s="17">
        <f>'Term 1 - 2020'!BM8</f>
        <v>0</v>
      </c>
      <c r="J8" s="17">
        <f>'Term 1 - 2020'!BU8</f>
        <v>0</v>
      </c>
      <c r="K8" s="17">
        <f>'Term 1 - 2020'!CC8</f>
        <v>0</v>
      </c>
      <c r="L8" s="17">
        <f>'Term 4 - Numbers'!CK8</f>
        <v>0</v>
      </c>
      <c r="M8" s="17">
        <f>'Term 4 - Numbers'!CS8</f>
        <v>0</v>
      </c>
      <c r="N8" s="41">
        <f>SUM(B8:M8)</f>
        <v>0</v>
      </c>
      <c r="O8" s="100">
        <f t="shared" ref="O8:O16" si="0">N8/8</f>
        <v>0</v>
      </c>
    </row>
    <row r="9" spans="1:15">
      <c r="A9" s="29" t="str">
        <f>'Term 4 2018 - Numbers'!A8</f>
        <v>Yellow Ball</v>
      </c>
      <c r="B9" s="17">
        <f>'Term 1 - 2020'!I9</f>
        <v>0</v>
      </c>
      <c r="C9" s="17">
        <f>'Term 1 - 2020'!Q9</f>
        <v>0</v>
      </c>
      <c r="D9" s="17">
        <f>'Term 1 - 2020'!Y9</f>
        <v>0</v>
      </c>
      <c r="E9" s="17">
        <f>'Term 1 - 2020'!AG9</f>
        <v>0</v>
      </c>
      <c r="F9" s="17">
        <f>'Term 1 - 2020'!AO9</f>
        <v>0</v>
      </c>
      <c r="G9" s="17">
        <f>'Term 1 - 2020'!AW9</f>
        <v>0</v>
      </c>
      <c r="H9" s="17">
        <f>'Term 1 - 2020'!BE9</f>
        <v>0</v>
      </c>
      <c r="I9" s="17">
        <f>'Term 1 - 2020'!BM9</f>
        <v>0</v>
      </c>
      <c r="J9" s="17">
        <f>'Term 1 - 2020'!BU9</f>
        <v>0</v>
      </c>
      <c r="K9" s="17">
        <f>'Term 1 - 2020'!CC9</f>
        <v>0</v>
      </c>
      <c r="L9" s="17">
        <f>'Term 4 - Numbers'!CK9</f>
        <v>0</v>
      </c>
      <c r="M9" s="17">
        <f>'Term 4 - Numbers'!CS9</f>
        <v>0</v>
      </c>
      <c r="N9" s="41">
        <f>SUM(B9:M9)</f>
        <v>0</v>
      </c>
      <c r="O9" s="100">
        <f t="shared" si="0"/>
        <v>0</v>
      </c>
    </row>
    <row r="10" spans="1:15">
      <c r="A10" s="29" t="str">
        <f>'Term 4 2018 - Numbers'!A9</f>
        <v>Development / Tournament Squad</v>
      </c>
      <c r="B10" s="17">
        <f>'Term 1 - 2020'!I10</f>
        <v>0</v>
      </c>
      <c r="C10" s="17">
        <f>'Term 1 - 2020'!Q10</f>
        <v>0</v>
      </c>
      <c r="D10" s="17">
        <f>'Term 1 - 2020'!Y10</f>
        <v>0</v>
      </c>
      <c r="E10" s="17">
        <f>'Term 1 - 2020'!AG10</f>
        <v>0</v>
      </c>
      <c r="F10" s="17">
        <f>'Term 1 - 2020'!AO10</f>
        <v>0</v>
      </c>
      <c r="G10" s="17">
        <f>'Term 1 - 2020'!AW10</f>
        <v>0</v>
      </c>
      <c r="H10" s="17">
        <f>'Term 1 - 2020'!BE10</f>
        <v>0</v>
      </c>
      <c r="I10" s="17">
        <f>'Term 1 - 2020'!BM10</f>
        <v>0</v>
      </c>
      <c r="J10" s="17">
        <f>'Term 1 - 2020'!BU10</f>
        <v>0</v>
      </c>
      <c r="K10" s="17">
        <f>'Term 1 - 2020'!CC10</f>
        <v>0</v>
      </c>
      <c r="L10" s="17">
        <f>'Term 4 - Numbers'!CK10</f>
        <v>0</v>
      </c>
      <c r="M10" s="17">
        <f>'Term 4 - Numbers'!CS10</f>
        <v>0</v>
      </c>
      <c r="N10" s="41">
        <f>SUM(B10:M10)</f>
        <v>0</v>
      </c>
      <c r="O10" s="100">
        <f t="shared" si="0"/>
        <v>0</v>
      </c>
    </row>
    <row r="11" spans="1:15">
      <c r="A11" s="29" t="str">
        <f>'Term 4 2018 - Numbers'!A11</f>
        <v>Adult Beginner</v>
      </c>
      <c r="B11" s="17">
        <f>'Term 1 - 2020'!I11</f>
        <v>0</v>
      </c>
      <c r="C11" s="17">
        <f>'Term 1 - 2020'!Q11</f>
        <v>0</v>
      </c>
      <c r="D11" s="17">
        <f>'Term 1 - 2020'!Y11</f>
        <v>0</v>
      </c>
      <c r="E11" s="17">
        <f>'Term 1 - 2020'!AG11</f>
        <v>0</v>
      </c>
      <c r="F11" s="17">
        <f>'Term 1 - 2020'!AO11</f>
        <v>0</v>
      </c>
      <c r="G11" s="17">
        <f>'Term 1 - 2020'!AW11</f>
        <v>0</v>
      </c>
      <c r="H11" s="17">
        <f>'Term 1 - 2020'!BE11</f>
        <v>0</v>
      </c>
      <c r="I11" s="17">
        <f>'Term 1 - 2020'!BM11</f>
        <v>0</v>
      </c>
      <c r="J11" s="17">
        <f>'Term 1 - 2020'!BU11</f>
        <v>0</v>
      </c>
      <c r="K11" s="17">
        <f>'Term 1 - 2020'!CC11</f>
        <v>0</v>
      </c>
      <c r="L11" s="17">
        <f>'Term 4 - Numbers'!CK11</f>
        <v>0</v>
      </c>
      <c r="M11" s="17">
        <f>'Term 4 - Numbers'!CS11</f>
        <v>0</v>
      </c>
      <c r="N11" s="41">
        <f>SUM(B11:M11)</f>
        <v>0</v>
      </c>
      <c r="O11" s="100">
        <f>N11/11</f>
        <v>0</v>
      </c>
    </row>
    <row r="12" spans="1:15">
      <c r="A12" s="29" t="str">
        <f>'Term 4 2018 - Numbers'!A12</f>
        <v>Adult Drill Point &amp; Play</v>
      </c>
      <c r="B12" s="17">
        <f>'Term 1 - 2020'!I12</f>
        <v>0</v>
      </c>
      <c r="C12" s="17">
        <f>'Term 1 - 2020'!Q12</f>
        <v>0</v>
      </c>
      <c r="D12" s="17">
        <f>'Term 1 - 2020'!Y12</f>
        <v>0</v>
      </c>
      <c r="E12" s="17">
        <f>'Term 1 - 2020'!AG12</f>
        <v>0</v>
      </c>
      <c r="F12" s="17">
        <f>'Term 1 - 2020'!AO12</f>
        <v>0</v>
      </c>
      <c r="G12" s="17">
        <f>'Term 1 - 2020'!AW12</f>
        <v>0</v>
      </c>
      <c r="H12" s="17">
        <f>'Term 1 - 2020'!BE12</f>
        <v>0</v>
      </c>
      <c r="I12" s="17">
        <f>'Term 1 - 2020'!BM12</f>
        <v>0</v>
      </c>
      <c r="J12" s="17">
        <f>'Term 1 - 2020'!BU12</f>
        <v>0</v>
      </c>
      <c r="K12" s="17">
        <f>'Term 1 - 2020'!CC12</f>
        <v>0</v>
      </c>
      <c r="L12" s="17">
        <f>'Term 4 - Numbers'!CK12</f>
        <v>0</v>
      </c>
      <c r="M12" s="17">
        <f>'Term 4 - Numbers'!CS12</f>
        <v>0</v>
      </c>
      <c r="N12" s="41">
        <f>SUM(B12:M12)</f>
        <v>0</v>
      </c>
      <c r="O12" s="100">
        <f>N12/10</f>
        <v>0</v>
      </c>
    </row>
    <row r="13" spans="1:15">
      <c r="A13" s="29" t="str">
        <f>'Term 4 2018 - Numbers'!A13</f>
        <v>Cardio</v>
      </c>
      <c r="B13" s="17">
        <f>'Term 1 - 2020'!I13</f>
        <v>0</v>
      </c>
      <c r="C13" s="17">
        <f>'Term 1 - 2020'!Q13</f>
        <v>0</v>
      </c>
      <c r="D13" s="17">
        <f>'Term 1 - 2020'!Y13</f>
        <v>0</v>
      </c>
      <c r="E13" s="17">
        <f>'Term 1 - 2020'!AG13</f>
        <v>0</v>
      </c>
      <c r="F13" s="17">
        <f>'Term 1 - 2020'!AO13</f>
        <v>0</v>
      </c>
      <c r="G13" s="17">
        <f>'Term 1 - 2020'!AW13</f>
        <v>0</v>
      </c>
      <c r="H13" s="17">
        <f>'Term 1 - 2020'!BE13</f>
        <v>0</v>
      </c>
      <c r="I13" s="17">
        <f>'Term 1 - 2020'!BM13</f>
        <v>0</v>
      </c>
      <c r="J13" s="17">
        <f>'Term 1 - 2020'!BU13</f>
        <v>0</v>
      </c>
      <c r="K13" s="17">
        <f>'Term 1 - 2020'!CC13</f>
        <v>0</v>
      </c>
      <c r="L13" s="17">
        <f>'Term 4 - Numbers'!CK13</f>
        <v>0</v>
      </c>
      <c r="M13" s="17">
        <f>'Term 4 - Numbers'!CS13</f>
        <v>0</v>
      </c>
      <c r="N13" s="41">
        <f>SUM(B13:M13)</f>
        <v>0</v>
      </c>
      <c r="O13" s="100">
        <f t="shared" si="0"/>
        <v>0</v>
      </c>
    </row>
    <row r="14" spans="1:15">
      <c r="A14" s="29" t="str">
        <f>'Term 4 2018 - Numbers'!A14</f>
        <v>Private</v>
      </c>
      <c r="B14" s="17">
        <f>'Term 1 - 2020'!I14</f>
        <v>0</v>
      </c>
      <c r="C14" s="17">
        <f>'Term 1 - 2020'!Q14</f>
        <v>0</v>
      </c>
      <c r="D14" s="17">
        <f>'Term 1 - 2020'!Y14</f>
        <v>0</v>
      </c>
      <c r="E14" s="17">
        <f>'Term 1 - 2020'!AG14</f>
        <v>0</v>
      </c>
      <c r="F14" s="17">
        <f>'Term 1 - 2020'!AO14</f>
        <v>0</v>
      </c>
      <c r="G14" s="17">
        <f>'Term 1 - 2020'!AW14</f>
        <v>0</v>
      </c>
      <c r="H14" s="17">
        <f>'Term 1 - 2020'!BE14</f>
        <v>0</v>
      </c>
      <c r="I14" s="17">
        <f>'Term 1 - 2020'!BM14</f>
        <v>0</v>
      </c>
      <c r="J14" s="17">
        <f>'Term 1 - 2020'!BU14</f>
        <v>0</v>
      </c>
      <c r="K14" s="17">
        <f>'Term 1 - 2020'!CC14</f>
        <v>0</v>
      </c>
      <c r="L14" s="17">
        <f>'Term 4 - Numbers'!CK14</f>
        <v>0</v>
      </c>
      <c r="M14" s="17">
        <f>'Term 4 - Numbers'!CS14</f>
        <v>0</v>
      </c>
      <c r="N14" s="41">
        <f>SUM(B14:M14)</f>
        <v>0</v>
      </c>
      <c r="O14" s="100">
        <f t="shared" si="0"/>
        <v>0</v>
      </c>
    </row>
    <row r="15" spans="1:15">
      <c r="A15" s="29" t="str">
        <f>'Term 4 2018 - Numbers'!A15</f>
        <v>School Holiday Camps</v>
      </c>
      <c r="B15" s="17">
        <f>'Term 1 - 2020'!I15</f>
        <v>0</v>
      </c>
      <c r="C15" s="17">
        <f>'Term 1 - 2020'!Q15</f>
        <v>0</v>
      </c>
      <c r="D15" s="17">
        <f>'Term 1 - 2020'!Y15</f>
        <v>0</v>
      </c>
      <c r="E15" s="17">
        <f>'Term 1 - 2020'!AG15</f>
        <v>0</v>
      </c>
      <c r="F15" s="17">
        <f>'Term 1 - 2020'!AO15</f>
        <v>0</v>
      </c>
      <c r="G15" s="17">
        <f>'Term 1 - 2020'!AW15</f>
        <v>0</v>
      </c>
      <c r="H15" s="17">
        <f>'Term 1 - 2020'!BE15</f>
        <v>0</v>
      </c>
      <c r="I15" s="17">
        <f>'Term 1 - 2020'!BM15</f>
        <v>0</v>
      </c>
      <c r="J15" s="17">
        <f>'Term 1 - 2020'!BU15</f>
        <v>0</v>
      </c>
      <c r="K15" s="17">
        <f>'Term 1 - 2020'!CC15</f>
        <v>0</v>
      </c>
      <c r="L15" s="17">
        <f>'Term 4 - Numbers'!CK15</f>
        <v>0</v>
      </c>
      <c r="M15" s="17">
        <f>'Term 4 - Numbers'!CS15</f>
        <v>0</v>
      </c>
      <c r="N15" s="41">
        <f>SUM(B15:M15)</f>
        <v>0</v>
      </c>
      <c r="O15" s="100">
        <f>N15/2</f>
        <v>0</v>
      </c>
    </row>
    <row r="16" spans="1:15">
      <c r="A16" s="29" t="s">
        <v>125</v>
      </c>
      <c r="B16" s="17">
        <f>'Term 1 - 2020'!I16</f>
        <v>0</v>
      </c>
      <c r="C16" s="17">
        <f>'Term 1 - 2020'!Q16</f>
        <v>0</v>
      </c>
      <c r="D16" s="17">
        <f>'Term 1 - 2020'!Y16</f>
        <v>0</v>
      </c>
      <c r="E16" s="17">
        <f>'Term 1 - 2020'!AG16</f>
        <v>0</v>
      </c>
      <c r="F16" s="17">
        <f>'Term 1 - 2020'!AO16</f>
        <v>0</v>
      </c>
      <c r="G16" s="17">
        <f>'Term 1 - 2020'!AW16</f>
        <v>0</v>
      </c>
      <c r="H16" s="17">
        <f>'Term 1 - 2020'!BE16</f>
        <v>0</v>
      </c>
      <c r="I16" s="17">
        <f>'Term 1 - 2020'!BM16</f>
        <v>0</v>
      </c>
      <c r="J16" s="17">
        <f>'Term 1 - 2020'!BU16</f>
        <v>0</v>
      </c>
      <c r="K16" s="17">
        <f>'Term 1 - 2020'!CC16</f>
        <v>0</v>
      </c>
      <c r="L16" s="17">
        <f>'Term 4 - Numbers'!CK16</f>
        <v>0</v>
      </c>
      <c r="M16" s="17">
        <f>'Term 4 - Numbers'!CS16</f>
        <v>0</v>
      </c>
      <c r="N16" s="41">
        <f>SUM(B16:M16)</f>
        <v>0</v>
      </c>
      <c r="O16" s="100">
        <f t="shared" si="0"/>
        <v>0</v>
      </c>
    </row>
    <row r="17" spans="1:20" s="45" customFormat="1">
      <c r="A17" s="32" t="s">
        <v>18</v>
      </c>
      <c r="B17" s="43">
        <f>SUM(B5:B16)</f>
        <v>0</v>
      </c>
      <c r="C17" s="43">
        <f>SUM(C5:C16)</f>
        <v>0</v>
      </c>
      <c r="D17" s="43">
        <f>SUM(D5:D16)</f>
        <v>0</v>
      </c>
      <c r="E17" s="43">
        <f>SUM(E5:E16)</f>
        <v>0</v>
      </c>
      <c r="F17" s="43">
        <f>SUM(F5:F16)</f>
        <v>0</v>
      </c>
      <c r="G17" s="43">
        <f>SUM(G5:G16)</f>
        <v>0</v>
      </c>
      <c r="H17" s="43">
        <f>SUM(H5:H16)</f>
        <v>0</v>
      </c>
      <c r="I17" s="43">
        <f>SUM(I5:I16)</f>
        <v>0</v>
      </c>
      <c r="J17" s="43">
        <f>SUM(J5:J16)</f>
        <v>0</v>
      </c>
      <c r="K17" s="43">
        <f>SUM(K5:K16)</f>
        <v>0</v>
      </c>
      <c r="L17" s="43">
        <f>SUM(L5:L16)</f>
        <v>0</v>
      </c>
      <c r="M17" s="43">
        <f>SUM(M5:M16)</f>
        <v>0</v>
      </c>
      <c r="N17" s="44">
        <f>SUM(N5:N16)</f>
        <v>0</v>
      </c>
      <c r="O17" s="103">
        <f>SUM(O5:O16)</f>
        <v>0</v>
      </c>
      <c r="P17" s="45" t="s">
        <v>29</v>
      </c>
    </row>
    <row r="18" spans="1:20">
      <c r="A18" s="38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2"/>
      <c r="O18" s="108" t="s">
        <v>93</v>
      </c>
      <c r="P18" s="111" t="s">
        <v>54</v>
      </c>
      <c r="Q18" s="109" t="s">
        <v>92</v>
      </c>
      <c r="R18" s="109" t="s">
        <v>91</v>
      </c>
      <c r="S18" s="109" t="s">
        <v>93</v>
      </c>
      <c r="T18" s="109" t="s">
        <v>103</v>
      </c>
    </row>
    <row r="19" spans="1:20">
      <c r="A19" s="30" t="s">
        <v>25</v>
      </c>
      <c r="B19" s="17">
        <f>'Term 1 - 2020'!B19</f>
        <v>12</v>
      </c>
      <c r="C19" s="17">
        <f>'Term 1 - 2020'!Q19</f>
        <v>7</v>
      </c>
      <c r="D19" s="17">
        <f>'Term 1 - 2020'!Y19</f>
        <v>4</v>
      </c>
      <c r="E19" s="17">
        <f>'Term 1 - 2020'!AG19</f>
        <v>8</v>
      </c>
      <c r="F19" s="17">
        <f>'Term 1 - 2020'!AO19</f>
        <v>8</v>
      </c>
      <c r="G19" s="17">
        <f>'Term 1 - 2020'!AW19</f>
        <v>8</v>
      </c>
      <c r="H19" s="17">
        <f>'Term 1 - 2020'!BE19</f>
        <v>0</v>
      </c>
      <c r="I19" s="17">
        <f>'Term 1 - 2020'!BM19</f>
        <v>4</v>
      </c>
      <c r="J19" s="17">
        <f>'Term 1 - 2020'!BU19</f>
        <v>0</v>
      </c>
      <c r="K19" s="17">
        <f>'Term 1 - 2020'!CC19</f>
        <v>0</v>
      </c>
      <c r="L19" s="17">
        <f>'Term 4 - Numbers'!CK19</f>
        <v>0</v>
      </c>
      <c r="M19" s="17">
        <f>'Term 4 - Numbers'!CS19</f>
        <v>0</v>
      </c>
      <c r="N19" s="41">
        <f>SUM(B19:M19)</f>
        <v>51</v>
      </c>
      <c r="O19" s="100">
        <f>N19/8</f>
        <v>6.375</v>
      </c>
      <c r="P19" s="30" t="s">
        <v>25</v>
      </c>
      <c r="Q19" s="110">
        <v>9</v>
      </c>
      <c r="R19" s="110">
        <v>6</v>
      </c>
      <c r="S19" s="110">
        <v>6</v>
      </c>
      <c r="T19" s="110">
        <f>O19</f>
        <v>6.375</v>
      </c>
    </row>
    <row r="20" spans="1:20">
      <c r="A20" s="30" t="s">
        <v>27</v>
      </c>
      <c r="B20" s="17">
        <f>'Term 1 - 2020'!B20</f>
        <v>0</v>
      </c>
      <c r="C20" s="17">
        <f>'Term 1 - 2020'!Q20</f>
        <v>24</v>
      </c>
      <c r="D20" s="17">
        <f>'Term 1 - 2020'!Y20</f>
        <v>28</v>
      </c>
      <c r="E20" s="17">
        <f>'Term 1 - 2020'!AG20</f>
        <v>28</v>
      </c>
      <c r="F20" s="17">
        <f>'Term 1 - 2020'!AO20</f>
        <v>16</v>
      </c>
      <c r="G20" s="17">
        <f>'Term 1 - 2020'!AW20</f>
        <v>28</v>
      </c>
      <c r="H20" s="17">
        <f>'Term 1 - 2020'!BE20</f>
        <v>16</v>
      </c>
      <c r="I20" s="17">
        <f>'Term 1 - 2020'!BM20</f>
        <v>12</v>
      </c>
      <c r="J20" s="17">
        <f>'Term 1 - 2020'!BU20</f>
        <v>0</v>
      </c>
      <c r="K20" s="17">
        <f>'Term 1 - 2020'!CC20</f>
        <v>0</v>
      </c>
      <c r="L20" s="17">
        <f>'Term 4 - Numbers'!CK20</f>
        <v>0</v>
      </c>
      <c r="M20" s="17">
        <f>'Term 4 - Numbers'!CS20</f>
        <v>0</v>
      </c>
      <c r="N20" s="41">
        <f>SUM(B20:M20)</f>
        <v>152</v>
      </c>
      <c r="O20" s="100">
        <f>N20/8</f>
        <v>19</v>
      </c>
      <c r="P20" s="30" t="s">
        <v>27</v>
      </c>
      <c r="Q20" s="110">
        <v>23</v>
      </c>
      <c r="R20" s="110">
        <v>18</v>
      </c>
      <c r="S20" s="110">
        <v>17</v>
      </c>
      <c r="T20" s="110">
        <f t="shared" ref="T20:T26" si="1">O20</f>
        <v>19</v>
      </c>
    </row>
    <row r="21" spans="1:20">
      <c r="A21" s="30" t="s">
        <v>28</v>
      </c>
      <c r="B21" s="17">
        <f>'Term 1 - 2020'!B21</f>
        <v>0</v>
      </c>
      <c r="C21" s="17">
        <f>'Term 1 - 2020'!Q21</f>
        <v>0</v>
      </c>
      <c r="D21" s="17">
        <f>'Term 1 - 2020'!Y21</f>
        <v>24</v>
      </c>
      <c r="E21" s="17">
        <f>'Term 1 - 2020'!AG21</f>
        <v>16</v>
      </c>
      <c r="F21" s="17">
        <f>'Term 1 - 2020'!AO21</f>
        <v>0</v>
      </c>
      <c r="G21" s="17">
        <f>'Term 1 - 2020'!AW21</f>
        <v>4</v>
      </c>
      <c r="H21" s="17">
        <f>'Term 1 - 2020'!BE21</f>
        <v>0</v>
      </c>
      <c r="I21" s="17">
        <f>'Term 1 - 2020'!BM21</f>
        <v>0</v>
      </c>
      <c r="J21" s="17">
        <f>'Term 1 - 2020'!BU21</f>
        <v>0</v>
      </c>
      <c r="K21" s="17">
        <f>'Term 1 - 2020'!CC21</f>
        <v>0</v>
      </c>
      <c r="L21" s="17">
        <f>'Term 4 - Numbers'!CK21</f>
        <v>0</v>
      </c>
      <c r="M21" s="17">
        <f>'Term 4 - Numbers'!CS21</f>
        <v>0</v>
      </c>
      <c r="N21" s="41">
        <f>SUM(B21:M21)</f>
        <v>44</v>
      </c>
      <c r="O21" s="100">
        <f>N21/3</f>
        <v>14.666666666666666</v>
      </c>
      <c r="P21" s="30" t="s">
        <v>28</v>
      </c>
      <c r="Q21" s="110">
        <v>20</v>
      </c>
      <c r="R21" s="110">
        <v>43</v>
      </c>
      <c r="S21" s="110">
        <v>23</v>
      </c>
      <c r="T21" s="110">
        <f t="shared" si="1"/>
        <v>14.666666666666666</v>
      </c>
    </row>
    <row r="22" spans="1:20">
      <c r="A22" s="30" t="s">
        <v>26</v>
      </c>
      <c r="B22" s="17">
        <f>'Term 1 - 2020'!B22</f>
        <v>0</v>
      </c>
      <c r="C22" s="17">
        <f>'Term 1 - 2020'!Q22</f>
        <v>12</v>
      </c>
      <c r="D22" s="17">
        <f>'Term 1 - 2020'!Y22</f>
        <v>20</v>
      </c>
      <c r="E22" s="17">
        <f>'Term 1 - 2020'!AG22</f>
        <v>24</v>
      </c>
      <c r="F22" s="17">
        <f>'Term 1 - 2020'!AO22</f>
        <v>0</v>
      </c>
      <c r="G22" s="17">
        <f>'Term 1 - 2020'!AW22</f>
        <v>12</v>
      </c>
      <c r="H22" s="17">
        <f>'Term 1 - 2020'!BE22</f>
        <v>16</v>
      </c>
      <c r="I22" s="17">
        <f>'Term 1 - 2020'!BM22</f>
        <v>0</v>
      </c>
      <c r="J22" s="17">
        <f>'Term 1 - 2020'!BU22</f>
        <v>0</v>
      </c>
      <c r="K22" s="17">
        <f>'Term 1 - 2020'!CC22</f>
        <v>0</v>
      </c>
      <c r="L22" s="17">
        <f>'Term 4 - Numbers'!CK22</f>
        <v>0</v>
      </c>
      <c r="M22" s="17">
        <f>'Term 4 - Numbers'!CS22</f>
        <v>0</v>
      </c>
      <c r="N22" s="41">
        <f>SUM(B22:M22)</f>
        <v>84</v>
      </c>
      <c r="O22" s="100">
        <f>N22/5</f>
        <v>16.8</v>
      </c>
      <c r="P22" s="30" t="s">
        <v>26</v>
      </c>
      <c r="Q22" s="110">
        <v>14</v>
      </c>
      <c r="R22" s="110">
        <v>14</v>
      </c>
      <c r="S22" s="110">
        <v>15</v>
      </c>
      <c r="T22" s="110">
        <f t="shared" si="1"/>
        <v>16.8</v>
      </c>
    </row>
    <row r="23" spans="1:20">
      <c r="A23" s="30" t="s">
        <v>124</v>
      </c>
      <c r="B23" s="17">
        <f>'Term 1 - 2020'!B23</f>
        <v>0</v>
      </c>
      <c r="C23" s="17">
        <f>'Term 1 - 2020'!Q23</f>
        <v>0</v>
      </c>
      <c r="D23" s="17">
        <f>'Term 1 - 2020'!Y23</f>
        <v>0</v>
      </c>
      <c r="E23" s="17">
        <f>'Term 1 - 2020'!AG23</f>
        <v>0</v>
      </c>
      <c r="F23" s="17">
        <f>'Term 1 - 2020'!AO23</f>
        <v>0</v>
      </c>
      <c r="G23" s="17">
        <f>'Term 1 - 2020'!AW23</f>
        <v>0</v>
      </c>
      <c r="H23" s="17">
        <f>'Term 1 - 2020'!BE23</f>
        <v>0</v>
      </c>
      <c r="I23" s="17">
        <f>'Term 1 - 2020'!BM23</f>
        <v>0</v>
      </c>
      <c r="J23" s="17">
        <f>'Term 1 - 2020'!BU23</f>
        <v>0</v>
      </c>
      <c r="K23" s="17">
        <f>'Term 1 - 2020'!CC23</f>
        <v>0</v>
      </c>
      <c r="L23" s="17">
        <f>'Term 4 - Numbers'!CK23</f>
        <v>0</v>
      </c>
      <c r="M23" s="17">
        <f>'Term 4 - Numbers'!CS23</f>
        <v>0</v>
      </c>
      <c r="N23" s="41">
        <f>SUM(B23:M23)</f>
        <v>0</v>
      </c>
      <c r="O23" s="100">
        <f t="shared" ref="O23" si="2">N23/8</f>
        <v>0</v>
      </c>
      <c r="P23" s="30" t="s">
        <v>75</v>
      </c>
      <c r="Q23" s="110">
        <v>3</v>
      </c>
      <c r="R23" s="110">
        <v>3</v>
      </c>
      <c r="S23" s="110">
        <v>0</v>
      </c>
      <c r="T23" s="110">
        <f t="shared" si="1"/>
        <v>0</v>
      </c>
    </row>
    <row r="24" spans="1:20">
      <c r="A24" s="30" t="s">
        <v>80</v>
      </c>
      <c r="B24" s="17">
        <f>'Term 1 - 2020'!B24</f>
        <v>0</v>
      </c>
      <c r="C24" s="17">
        <f>'Term 1 - 2020'!Q24</f>
        <v>0</v>
      </c>
      <c r="D24" s="17">
        <f>'Term 1 - 2020'!Y24</f>
        <v>0</v>
      </c>
      <c r="E24" s="17">
        <f>'Term 1 - 2020'!AG24</f>
        <v>0</v>
      </c>
      <c r="F24" s="17">
        <f>'Term 1 - 2020'!AO24</f>
        <v>0</v>
      </c>
      <c r="G24" s="17">
        <f>'Term 1 - 2020'!AW24</f>
        <v>0</v>
      </c>
      <c r="H24" s="17">
        <f>'Term 1 - 2020'!BE24</f>
        <v>0</v>
      </c>
      <c r="I24" s="17">
        <f>'Term 1 - 2020'!BM24</f>
        <v>0</v>
      </c>
      <c r="J24" s="17">
        <f>'Term 1 - 2020'!BU24</f>
        <v>0</v>
      </c>
      <c r="K24" s="17">
        <f>'Term 1 - 2020'!CC24</f>
        <v>0</v>
      </c>
      <c r="L24" s="17">
        <f>'Term 4 - Numbers'!CK24</f>
        <v>0</v>
      </c>
      <c r="M24" s="17">
        <f>'Term 4 - Numbers'!CS24</f>
        <v>0</v>
      </c>
      <c r="N24" s="41">
        <f>SUM(B24:M24)</f>
        <v>0</v>
      </c>
      <c r="O24" s="100">
        <f>N24/8</f>
        <v>0</v>
      </c>
      <c r="P24" s="30" t="s">
        <v>80</v>
      </c>
      <c r="Q24" s="110">
        <v>11</v>
      </c>
      <c r="R24" s="110">
        <v>14</v>
      </c>
      <c r="S24" s="110">
        <v>14</v>
      </c>
      <c r="T24" s="110">
        <f t="shared" si="1"/>
        <v>0</v>
      </c>
    </row>
    <row r="25" spans="1:20">
      <c r="A25" s="30" t="s">
        <v>122</v>
      </c>
      <c r="B25" s="17">
        <f>'Term 1 - 2020'!B25</f>
        <v>0</v>
      </c>
      <c r="C25" s="17">
        <f>'Term 1 - 2020'!Q25</f>
        <v>28</v>
      </c>
      <c r="D25" s="17">
        <f>'Term 1 - 2020'!Y25</f>
        <v>0</v>
      </c>
      <c r="E25" s="17">
        <f>'Term 1 - 2020'!AG25</f>
        <v>31</v>
      </c>
      <c r="F25" s="17">
        <f>'Term 1 - 2020'!AO25</f>
        <v>28</v>
      </c>
      <c r="G25" s="17">
        <f>'Term 1 - 2020'!AW25</f>
        <v>35</v>
      </c>
      <c r="H25" s="17">
        <f>'Term 1 - 2020'!BE25</f>
        <v>37</v>
      </c>
      <c r="I25" s="17">
        <f>'Term 1 - 2020'!BM25</f>
        <v>0</v>
      </c>
      <c r="J25" s="17">
        <f>'Term 1 - 2020'!BU25</f>
        <v>0</v>
      </c>
      <c r="K25" s="17">
        <f>'Term 1 - 2020'!CC25</f>
        <v>0</v>
      </c>
      <c r="L25" s="17">
        <f>'Term 4 - Numbers'!CK25</f>
        <v>0</v>
      </c>
      <c r="M25" s="17">
        <f>'Term 4 - Numbers'!CS25</f>
        <v>0</v>
      </c>
      <c r="N25" s="41">
        <f>SUM(B25:M25)</f>
        <v>159</v>
      </c>
      <c r="O25" s="100">
        <f>N25/5</f>
        <v>31.8</v>
      </c>
      <c r="P25" s="30" t="s">
        <v>94</v>
      </c>
      <c r="Q25" s="110">
        <v>20</v>
      </c>
      <c r="R25" s="110">
        <v>22</v>
      </c>
      <c r="S25" s="110">
        <v>25</v>
      </c>
      <c r="T25" s="110">
        <f t="shared" si="1"/>
        <v>31.8</v>
      </c>
    </row>
    <row r="26" spans="1:20">
      <c r="A26" s="30" t="s">
        <v>105</v>
      </c>
      <c r="B26" s="17">
        <f>'Term 1 - 2020'!B26</f>
        <v>0</v>
      </c>
      <c r="C26" s="17">
        <f>'Term 1 - 2020'!Q26</f>
        <v>3</v>
      </c>
      <c r="D26" s="17">
        <f>'Term 1 - 2020'!Y26</f>
        <v>5</v>
      </c>
      <c r="E26" s="17">
        <f>'Term 1 - 2020'!AG26</f>
        <v>0</v>
      </c>
      <c r="F26" s="17">
        <f>'Term 1 - 2020'!AO26</f>
        <v>3</v>
      </c>
      <c r="G26" s="17">
        <f>'Term 1 - 2020'!AW26</f>
        <v>0</v>
      </c>
      <c r="H26" s="17">
        <f>'Term 1 - 2020'!BE26</f>
        <v>4</v>
      </c>
      <c r="I26" s="17">
        <f>'Term 1 - 2020'!BM26</f>
        <v>4</v>
      </c>
      <c r="J26" s="17">
        <f>'Term 1 - 2020'!BU26</f>
        <v>0</v>
      </c>
      <c r="K26" s="17">
        <f>'Term 1 - 2020'!CC26</f>
        <v>0</v>
      </c>
      <c r="L26" s="17">
        <f>'Term 4 - Numbers'!CK26</f>
        <v>0</v>
      </c>
      <c r="M26" s="17">
        <f>'Term 4 - Numbers'!CS26</f>
        <v>0</v>
      </c>
      <c r="N26" s="41">
        <f>SUM(B26:M26)</f>
        <v>19</v>
      </c>
      <c r="O26" s="100">
        <f>N26/5</f>
        <v>3.8</v>
      </c>
      <c r="P26" s="30" t="s">
        <v>105</v>
      </c>
      <c r="Q26" s="110">
        <v>0</v>
      </c>
      <c r="R26" s="110">
        <v>0</v>
      </c>
      <c r="S26" s="110">
        <v>0</v>
      </c>
      <c r="T26" s="110">
        <f t="shared" si="1"/>
        <v>3.8</v>
      </c>
    </row>
    <row r="27" spans="1:20">
      <c r="A27" s="30" t="str">
        <f>'Term 1 - 2020'!A27</f>
        <v>Court Bookings</v>
      </c>
      <c r="B27" s="17">
        <f>'Term 1 - 2020'!B27</f>
        <v>0</v>
      </c>
      <c r="C27" s="17">
        <f>'Term 1 - 2020'!Q27</f>
        <v>0</v>
      </c>
      <c r="D27" s="17">
        <f>'Term 1 - 2020'!Y27</f>
        <v>0</v>
      </c>
      <c r="E27" s="17">
        <f>'Term 1 - 2020'!AG27</f>
        <v>0</v>
      </c>
      <c r="F27" s="17">
        <f>'Term 1 - 2020'!AO27</f>
        <v>0</v>
      </c>
      <c r="G27" s="17">
        <f>'Term 1 - 2020'!AW27</f>
        <v>0</v>
      </c>
      <c r="H27" s="17">
        <f>'Term 1 - 2020'!BE27</f>
        <v>0</v>
      </c>
      <c r="I27" s="17">
        <f>'Term 1 - 2020'!BM27</f>
        <v>0</v>
      </c>
      <c r="J27" s="17">
        <f>'Term 1 - 2020'!BU27</f>
        <v>0</v>
      </c>
      <c r="K27" s="17">
        <f>'Term 1 - 2020'!CC27</f>
        <v>0</v>
      </c>
      <c r="L27" s="17">
        <f>'Term 4 - Numbers'!CK27</f>
        <v>0</v>
      </c>
      <c r="M27" s="17">
        <f>'Term 4 - Numbers'!CS27</f>
        <v>0</v>
      </c>
      <c r="N27" s="41">
        <f>SUM(B27:M27)</f>
        <v>0</v>
      </c>
      <c r="O27" s="100">
        <f>N27/5</f>
        <v>0</v>
      </c>
      <c r="P27" s="140"/>
      <c r="Q27" s="141"/>
      <c r="R27" s="141"/>
      <c r="S27" s="141"/>
      <c r="T27" s="141"/>
    </row>
    <row r="28" spans="1:20" s="45" customFormat="1" ht="17" thickBot="1">
      <c r="A28" s="33" t="s">
        <v>18</v>
      </c>
      <c r="B28" s="43">
        <f>SUM(B19:B26)</f>
        <v>12</v>
      </c>
      <c r="C28" s="43">
        <f t="shared" ref="C28:M28" si="3">SUM(C19:C26)</f>
        <v>74</v>
      </c>
      <c r="D28" s="43">
        <f t="shared" si="3"/>
        <v>81</v>
      </c>
      <c r="E28" s="43">
        <f t="shared" si="3"/>
        <v>107</v>
      </c>
      <c r="F28" s="43">
        <f t="shared" si="3"/>
        <v>55</v>
      </c>
      <c r="G28" s="43">
        <f t="shared" si="3"/>
        <v>87</v>
      </c>
      <c r="H28" s="43">
        <f t="shared" si="3"/>
        <v>73</v>
      </c>
      <c r="I28" s="43">
        <f t="shared" si="3"/>
        <v>20</v>
      </c>
      <c r="J28" s="43">
        <f t="shared" si="3"/>
        <v>0</v>
      </c>
      <c r="K28" s="43">
        <f t="shared" si="3"/>
        <v>0</v>
      </c>
      <c r="L28" s="43">
        <f t="shared" si="3"/>
        <v>0</v>
      </c>
      <c r="M28" s="43">
        <f t="shared" si="3"/>
        <v>0</v>
      </c>
      <c r="N28" s="44">
        <f>SUM(B28:M28)</f>
        <v>509</v>
      </c>
      <c r="O28" s="102">
        <f>SUM(O19:O26)</f>
        <v>92.441666666666663</v>
      </c>
      <c r="Q28" s="116">
        <f>SUM(Q19:Q26)</f>
        <v>100</v>
      </c>
      <c r="R28" s="116">
        <f t="shared" ref="R28:T28" si="4">SUM(R19:R26)</f>
        <v>120</v>
      </c>
      <c r="S28" s="116">
        <f t="shared" si="4"/>
        <v>100</v>
      </c>
      <c r="T28" s="116">
        <f t="shared" si="4"/>
        <v>92.441666666666663</v>
      </c>
    </row>
    <row r="29" spans="1:20" ht="17" thickTop="1">
      <c r="A29" s="38" t="s">
        <v>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2"/>
      <c r="O29" s="42"/>
    </row>
    <row r="30" spans="1:20">
      <c r="A30" s="31" t="s">
        <v>32</v>
      </c>
      <c r="B30" s="17">
        <f>'Term 1 - 2020'!B30</f>
        <v>0</v>
      </c>
      <c r="C30" s="17">
        <f>'Term 1 - 2020'!Q30</f>
        <v>0</v>
      </c>
      <c r="D30" s="17">
        <f>'Term 1 - 2020'!Y30</f>
        <v>0</v>
      </c>
      <c r="E30" s="17">
        <f>'Term 1 - 2020'!AG30</f>
        <v>0</v>
      </c>
      <c r="F30" s="17">
        <f>'Term 1 - 2020'!AO30</f>
        <v>0</v>
      </c>
      <c r="G30" s="17">
        <f>'Term 1 - 2020'!AW30</f>
        <v>0</v>
      </c>
      <c r="H30" s="17">
        <f>'Term 1 - 2020'!BE30</f>
        <v>0</v>
      </c>
      <c r="I30" s="17">
        <f>'Term 1 - 2020'!BM30</f>
        <v>0</v>
      </c>
      <c r="J30" s="17">
        <f>'Term 1 - 2020'!BU30</f>
        <v>0</v>
      </c>
      <c r="K30" s="17">
        <f>'Term 1 - 2020'!CC19</f>
        <v>0</v>
      </c>
      <c r="L30" s="17">
        <f>'Term 4 - Numbers'!CK29</f>
        <v>0</v>
      </c>
      <c r="M30" s="17">
        <f>'Term 4 - summary'!CS19</f>
        <v>0</v>
      </c>
      <c r="N30" s="41">
        <f>SUM(B30:M30)</f>
        <v>0</v>
      </c>
      <c r="O30" s="100">
        <f>N30/9</f>
        <v>0</v>
      </c>
    </row>
    <row r="31" spans="1:20">
      <c r="A31" s="31" t="s">
        <v>33</v>
      </c>
      <c r="B31" s="17">
        <f>'Term 1 - 2020'!B31</f>
        <v>0</v>
      </c>
      <c r="C31" s="17">
        <f>'Term 1 - 2020'!Q31</f>
        <v>25</v>
      </c>
      <c r="D31" s="17">
        <f>'Term 1 - 2020'!Y31</f>
        <v>25</v>
      </c>
      <c r="E31" s="17">
        <f>'Term 1 - 2020'!AG31</f>
        <v>25</v>
      </c>
      <c r="F31" s="17">
        <f>'Term 1 - 2020'!AO31</f>
        <v>25</v>
      </c>
      <c r="G31" s="17">
        <f>'Term 1 - 2020'!AW31</f>
        <v>25</v>
      </c>
      <c r="H31" s="17">
        <f>'Term 1 - 2020'!BE31</f>
        <v>0</v>
      </c>
      <c r="I31" s="17">
        <f>'Term 1 - 2020'!BM31</f>
        <v>0</v>
      </c>
      <c r="J31" s="17">
        <f>'Term 1 - 2020'!BU31</f>
        <v>0</v>
      </c>
      <c r="K31" s="17">
        <f>'Term 1 - 2020'!CC20</f>
        <v>0</v>
      </c>
      <c r="L31" s="17">
        <f>'Term 4 - Numbers'!CK30</f>
        <v>0</v>
      </c>
      <c r="M31" s="17">
        <f>'Term 4 - summary'!CS20</f>
        <v>0</v>
      </c>
      <c r="N31" s="41">
        <f>SUM(B31:M31)</f>
        <v>125</v>
      </c>
      <c r="O31" s="100">
        <f>N31/5</f>
        <v>25</v>
      </c>
    </row>
    <row r="32" spans="1:20">
      <c r="A32" s="31" t="s">
        <v>34</v>
      </c>
      <c r="B32" s="17">
        <f>'Term 1 - 2020'!B32</f>
        <v>0</v>
      </c>
      <c r="C32" s="17">
        <f>'Term 1 - 2020'!Q32</f>
        <v>90</v>
      </c>
      <c r="D32" s="17">
        <f>'Term 1 - 2020'!Y32</f>
        <v>90</v>
      </c>
      <c r="E32" s="17">
        <f>'Term 1 - 2020'!AG32</f>
        <v>150</v>
      </c>
      <c r="F32" s="17">
        <f>'Term 1 - 2020'!AO32</f>
        <v>90</v>
      </c>
      <c r="G32" s="17">
        <f>'Term 1 - 2020'!AW32</f>
        <v>150</v>
      </c>
      <c r="H32" s="17">
        <f>'Term 1 - 2020'!BE32</f>
        <v>90</v>
      </c>
      <c r="I32" s="17">
        <f>'Term 1 - 2020'!BM32</f>
        <v>0</v>
      </c>
      <c r="J32" s="17">
        <f>'Term 1 - 2020'!BU32</f>
        <v>0</v>
      </c>
      <c r="K32" s="17">
        <f>'Term 1 - 2020'!CC21</f>
        <v>0</v>
      </c>
      <c r="L32" s="17">
        <f>'Term 4 - Numbers'!CK31</f>
        <v>0</v>
      </c>
      <c r="M32" s="17">
        <f>'Term 4 - summary'!CS21</f>
        <v>0</v>
      </c>
      <c r="N32" s="41">
        <f>SUM(B32:M32)</f>
        <v>660</v>
      </c>
      <c r="O32" s="100">
        <f>N32/6</f>
        <v>110</v>
      </c>
    </row>
    <row r="33" spans="1:15">
      <c r="A33" s="31" t="s">
        <v>35</v>
      </c>
      <c r="B33" s="17">
        <f>'Term 1 - 2020'!B33</f>
        <v>0</v>
      </c>
      <c r="C33" s="17">
        <f>'Term 1 - 2020'!Q33</f>
        <v>0</v>
      </c>
      <c r="D33" s="17">
        <f>'Term 1 - 2020'!Y33</f>
        <v>0</v>
      </c>
      <c r="E33" s="17">
        <f>'Term 1 - 2020'!AG33</f>
        <v>0</v>
      </c>
      <c r="F33" s="17">
        <f>'Term 1 - 2020'!AO33</f>
        <v>0</v>
      </c>
      <c r="G33" s="17">
        <f>'Term 1 - 2020'!AW33</f>
        <v>0</v>
      </c>
      <c r="H33" s="17">
        <f>'Term 1 - 2020'!BE33</f>
        <v>0</v>
      </c>
      <c r="I33" s="17">
        <f>'Term 1 - 2020'!BM33</f>
        <v>0</v>
      </c>
      <c r="J33" s="17">
        <f>'Term 1 - 2020'!BU33</f>
        <v>0</v>
      </c>
      <c r="K33" s="17">
        <f>'Term 1 - 2020'!CC22</f>
        <v>0</v>
      </c>
      <c r="L33" s="17">
        <f>'Term 4 - Numbers'!CK32</f>
        <v>0</v>
      </c>
      <c r="M33" s="17">
        <f>'Term 4 - summary'!CS22</f>
        <v>0</v>
      </c>
      <c r="N33" s="41">
        <f>SUM(B33:M33)</f>
        <v>0</v>
      </c>
      <c r="O33" s="100">
        <f>N33/1</f>
        <v>0</v>
      </c>
    </row>
    <row r="34" spans="1:15">
      <c r="A34" s="31" t="s">
        <v>36</v>
      </c>
      <c r="B34" s="17">
        <f>'Term 1 - 2020'!B34</f>
        <v>0</v>
      </c>
      <c r="C34" s="17">
        <f>'Term 1 - 2020'!Q34</f>
        <v>0</v>
      </c>
      <c r="D34" s="17">
        <f>'Term 1 - 2020'!Y34</f>
        <v>0</v>
      </c>
      <c r="E34" s="17">
        <f>'Term 1 - 2020'!AG34</f>
        <v>0</v>
      </c>
      <c r="F34" s="17">
        <f>'Term 1 - 2020'!AO34</f>
        <v>0</v>
      </c>
      <c r="G34" s="17">
        <f>'Term 1 - 2020'!AW34</f>
        <v>0</v>
      </c>
      <c r="H34" s="17">
        <f>'Term 1 - 2020'!BE34</f>
        <v>0</v>
      </c>
      <c r="I34" s="17">
        <f>'Term 1 - 2020'!BM34</f>
        <v>0</v>
      </c>
      <c r="J34" s="17">
        <f>'Term 1 - 2020'!BU34</f>
        <v>0</v>
      </c>
      <c r="K34" s="17">
        <f>'Term 1 - 2020'!CC23</f>
        <v>0</v>
      </c>
      <c r="L34" s="17">
        <f>'Term 4 - Numbers'!CK33</f>
        <v>0</v>
      </c>
      <c r="M34" s="17">
        <f>'Term 4 - summary'!CS23</f>
        <v>0</v>
      </c>
      <c r="N34" s="41">
        <f>SUM(B34:M34)</f>
        <v>0</v>
      </c>
      <c r="O34" s="100">
        <f t="shared" ref="O34:O39" si="5">N34/8</f>
        <v>0</v>
      </c>
    </row>
    <row r="35" spans="1:15">
      <c r="A35" s="31" t="s">
        <v>37</v>
      </c>
      <c r="B35" s="17">
        <f>'Term 1 - 2020'!B35</f>
        <v>0</v>
      </c>
      <c r="C35" s="17">
        <f>'Term 1 - 2020'!Q35</f>
        <v>0</v>
      </c>
      <c r="D35" s="17">
        <f>'Term 1 - 2020'!Y35</f>
        <v>0</v>
      </c>
      <c r="E35" s="17">
        <f>'Term 1 - 2020'!AG35</f>
        <v>0</v>
      </c>
      <c r="F35" s="17">
        <f>'Term 1 - 2020'!AO35</f>
        <v>0</v>
      </c>
      <c r="G35" s="17">
        <f>'Term 1 - 2020'!AW35</f>
        <v>0</v>
      </c>
      <c r="H35" s="17">
        <f>'Term 1 - 2020'!BE35</f>
        <v>0</v>
      </c>
      <c r="I35" s="17">
        <f>'Term 1 - 2020'!BM35</f>
        <v>0</v>
      </c>
      <c r="J35" s="17">
        <f>'Term 1 - 2020'!BU35</f>
        <v>0</v>
      </c>
      <c r="K35" s="17">
        <f>'Term 1 - 2020'!CC24</f>
        <v>0</v>
      </c>
      <c r="L35" s="17">
        <f>'Term 4 - Numbers'!CK34</f>
        <v>0</v>
      </c>
      <c r="M35" s="17">
        <f>'Term 4 - summary'!CS24</f>
        <v>0</v>
      </c>
      <c r="N35" s="41">
        <f>SUM(B35:M35)</f>
        <v>0</v>
      </c>
      <c r="O35" s="100">
        <f>N35/8</f>
        <v>0</v>
      </c>
    </row>
    <row r="36" spans="1:15">
      <c r="A36" s="31" t="s">
        <v>38</v>
      </c>
      <c r="B36" s="17">
        <f>'Term 1 - 2020'!B36</f>
        <v>0</v>
      </c>
      <c r="C36" s="17">
        <f>'Term 1 - 2020'!Q36</f>
        <v>0</v>
      </c>
      <c r="D36" s="17">
        <f>'Term 1 - 2020'!Y36</f>
        <v>0</v>
      </c>
      <c r="E36" s="17">
        <f>'Term 1 - 2020'!AG36</f>
        <v>0</v>
      </c>
      <c r="F36" s="17">
        <f>'Term 1 - 2020'!AO36</f>
        <v>0</v>
      </c>
      <c r="G36" s="17">
        <f>'Term 1 - 2020'!AW36</f>
        <v>0</v>
      </c>
      <c r="H36" s="17">
        <f>'Term 1 - 2020'!BE36</f>
        <v>0</v>
      </c>
      <c r="I36" s="17">
        <f>'Term 1 - 2020'!BM36</f>
        <v>0</v>
      </c>
      <c r="J36" s="17">
        <f>'Term 1 - 2020'!BU36</f>
        <v>0</v>
      </c>
      <c r="K36" s="17">
        <f>'Term 1 - 2020'!CC25</f>
        <v>0</v>
      </c>
      <c r="L36" s="17">
        <f>'Term 4 - Numbers'!CK35</f>
        <v>0</v>
      </c>
      <c r="M36" s="17">
        <f>'Term 4 - summary'!CS25</f>
        <v>0</v>
      </c>
      <c r="N36" s="41">
        <f>SUM(B36:M36)</f>
        <v>0</v>
      </c>
      <c r="O36" s="100">
        <f t="shared" si="5"/>
        <v>0</v>
      </c>
    </row>
    <row r="37" spans="1:15">
      <c r="A37" s="31" t="s">
        <v>39</v>
      </c>
      <c r="B37" s="17">
        <f>'Term 1 - 2020'!B37</f>
        <v>0</v>
      </c>
      <c r="C37" s="17">
        <f>'Term 1 - 2020'!Q37</f>
        <v>0</v>
      </c>
      <c r="D37" s="17">
        <f>'Term 1 - 2020'!Y37</f>
        <v>0</v>
      </c>
      <c r="E37" s="17">
        <f>'Term 1 - 2020'!AG37</f>
        <v>0</v>
      </c>
      <c r="F37" s="17">
        <f>'Term 1 - 2020'!AO37</f>
        <v>0</v>
      </c>
      <c r="G37" s="17">
        <f>'Term 1 - 2020'!AW37</f>
        <v>0</v>
      </c>
      <c r="H37" s="17">
        <f>'Term 1 - 2020'!BE37</f>
        <v>0</v>
      </c>
      <c r="I37" s="17">
        <f>'Term 1 - 2020'!BM37</f>
        <v>0</v>
      </c>
      <c r="J37" s="17">
        <f>'Term 1 - 2020'!BU37</f>
        <v>0</v>
      </c>
      <c r="K37" s="17">
        <f>'Term 1 - 2020'!CC26</f>
        <v>0</v>
      </c>
      <c r="L37" s="17">
        <f>'Term 4 - Numbers'!CK36</f>
        <v>0</v>
      </c>
      <c r="M37" s="17">
        <f>'Term 4 - summary'!CS26</f>
        <v>0</v>
      </c>
      <c r="N37" s="41">
        <f>SUM(B37:M37)</f>
        <v>0</v>
      </c>
      <c r="O37" s="100">
        <f t="shared" si="5"/>
        <v>0</v>
      </c>
    </row>
    <row r="38" spans="1:15">
      <c r="A38" s="31" t="str">
        <f>'Term 3 - Numbers'!A37</f>
        <v>Green Point Christian College</v>
      </c>
      <c r="B38" s="17">
        <f>'Term 1 - 2020'!B38</f>
        <v>0</v>
      </c>
      <c r="C38" s="17">
        <f>'Term 1 - 2020'!Q38</f>
        <v>0</v>
      </c>
      <c r="D38" s="17">
        <f>'Term 1 - 2020'!Y38</f>
        <v>0</v>
      </c>
      <c r="E38" s="17">
        <f>'Term 1 - 2020'!AG38</f>
        <v>0</v>
      </c>
      <c r="F38" s="17">
        <f>'Term 1 - 2020'!AO38</f>
        <v>0</v>
      </c>
      <c r="G38" s="17">
        <f>'Term 1 - 2020'!AW38</f>
        <v>0</v>
      </c>
      <c r="H38" s="17">
        <f>'Term 1 - 2020'!BE38</f>
        <v>0</v>
      </c>
      <c r="I38" s="17">
        <f>'Term 1 - 2020'!BM38</f>
        <v>0</v>
      </c>
      <c r="J38" s="17">
        <f>'Term 1 - 2020'!BU38</f>
        <v>0</v>
      </c>
      <c r="K38" s="17">
        <f>'Term 1 - 2020'!CC28</f>
        <v>0</v>
      </c>
      <c r="L38" s="17">
        <f>'Term 4 - Numbers'!CK37</f>
        <v>0</v>
      </c>
      <c r="M38" s="17">
        <f>'Term 4 - summary'!CS27</f>
        <v>0</v>
      </c>
      <c r="N38" s="41">
        <f>SUM(B38:M38)</f>
        <v>0</v>
      </c>
      <c r="O38" s="100">
        <f t="shared" si="5"/>
        <v>0</v>
      </c>
    </row>
    <row r="39" spans="1:15">
      <c r="A39" s="31" t="s">
        <v>88</v>
      </c>
      <c r="B39" s="17">
        <f>'Term 1 - 2020'!B39</f>
        <v>0</v>
      </c>
      <c r="C39" s="17">
        <f>'Term 1 - 2020'!Q39</f>
        <v>0</v>
      </c>
      <c r="D39" s="17">
        <f>'Term 1 - 2020'!Y39</f>
        <v>0</v>
      </c>
      <c r="E39" s="17">
        <f>'Term 1 - 2020'!AG39</f>
        <v>0</v>
      </c>
      <c r="F39" s="17">
        <f>'Term 1 - 2020'!AO39</f>
        <v>0</v>
      </c>
      <c r="G39" s="17">
        <f>'Term 1 - 2020'!AW39</f>
        <v>0</v>
      </c>
      <c r="H39" s="17">
        <f>'Term 1 - 2020'!BE39</f>
        <v>0</v>
      </c>
      <c r="I39" s="17">
        <f>'Term 1 - 2020'!BM39</f>
        <v>0</v>
      </c>
      <c r="J39" s="17">
        <f>'Term 1 - 2020'!BU39</f>
        <v>0</v>
      </c>
      <c r="K39" s="17">
        <f>'Term 1 - 2020'!CC29</f>
        <v>0</v>
      </c>
      <c r="L39" s="17">
        <f>'Term 4 - Numbers'!CK38</f>
        <v>0</v>
      </c>
      <c r="M39" s="17">
        <f>'Term 4 - summary'!CS28</f>
        <v>0</v>
      </c>
      <c r="N39" s="41">
        <f>SUM(B39:M39)</f>
        <v>0</v>
      </c>
      <c r="O39" s="100">
        <f t="shared" si="5"/>
        <v>0</v>
      </c>
    </row>
    <row r="40" spans="1:15" s="45" customFormat="1">
      <c r="A40" s="34" t="s">
        <v>18</v>
      </c>
      <c r="B40" s="43">
        <f>SUM(B30:B39)</f>
        <v>0</v>
      </c>
      <c r="C40" s="43">
        <f t="shared" ref="C40:M40" si="6">SUM(C30:C39)</f>
        <v>115</v>
      </c>
      <c r="D40" s="43">
        <f t="shared" si="6"/>
        <v>115</v>
      </c>
      <c r="E40" s="43">
        <f t="shared" si="6"/>
        <v>175</v>
      </c>
      <c r="F40" s="43">
        <f t="shared" si="6"/>
        <v>115</v>
      </c>
      <c r="G40" s="43">
        <f t="shared" si="6"/>
        <v>175</v>
      </c>
      <c r="H40" s="43">
        <f t="shared" si="6"/>
        <v>90</v>
      </c>
      <c r="I40" s="43">
        <f t="shared" si="6"/>
        <v>0</v>
      </c>
      <c r="J40" s="43">
        <f t="shared" si="6"/>
        <v>0</v>
      </c>
      <c r="K40" s="43">
        <f t="shared" si="6"/>
        <v>0</v>
      </c>
      <c r="L40" s="43">
        <f t="shared" si="6"/>
        <v>0</v>
      </c>
      <c r="M40" s="43">
        <f t="shared" si="6"/>
        <v>0</v>
      </c>
      <c r="N40" s="44">
        <f>SUM(B40:M40)</f>
        <v>785</v>
      </c>
      <c r="O40" s="102">
        <f>SUM(O30:O38)</f>
        <v>135</v>
      </c>
    </row>
    <row r="41" spans="1:15">
      <c r="A41" s="38" t="s">
        <v>40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2"/>
      <c r="O41" s="42"/>
    </row>
    <row r="42" spans="1:15">
      <c r="A42" s="30" t="str">
        <f>'Term 1 - 2020'!A42</f>
        <v>Seniors</v>
      </c>
      <c r="B42" s="17">
        <f>'Term 1 - 2020'!B42</f>
        <v>0</v>
      </c>
      <c r="C42" s="17">
        <f>'Term 1 - 2020'!Q42</f>
        <v>0</v>
      </c>
      <c r="D42" s="17">
        <f>'Term 1 - 2020'!Y42</f>
        <v>0</v>
      </c>
      <c r="E42" s="17">
        <f>'Term 1 - 2020'!AG42</f>
        <v>0</v>
      </c>
      <c r="F42" s="17">
        <f>'Term 1 - 2020'!AO42</f>
        <v>0</v>
      </c>
      <c r="G42" s="17">
        <f>'Term 1 - 2020'!AW42</f>
        <v>0</v>
      </c>
      <c r="H42" s="17">
        <f>'Term 1 - 2020'!BE42</f>
        <v>0</v>
      </c>
      <c r="I42" s="17">
        <f>'Term 1 - 2020'!BM42</f>
        <v>0</v>
      </c>
      <c r="J42" s="17">
        <f>'Term 1 - 2020'!BU42</f>
        <v>0</v>
      </c>
      <c r="K42" s="17">
        <f>'Term 1 - 2020'!CC42</f>
        <v>0</v>
      </c>
      <c r="L42" s="17">
        <f>'Term 4 - Numbers'!CK41</f>
        <v>0</v>
      </c>
      <c r="M42" s="17">
        <f>'Term 4 - Numbers'!CS41</f>
        <v>0</v>
      </c>
      <c r="N42" s="41">
        <f>SUM(B42:M42)</f>
        <v>0</v>
      </c>
      <c r="O42" s="100">
        <f>N42/1</f>
        <v>0</v>
      </c>
    </row>
    <row r="43" spans="1:15">
      <c r="A43" s="30" t="str">
        <f>'Term 1 - 2020'!A43</f>
        <v>Endeavour Series/JDS</v>
      </c>
      <c r="B43" s="17">
        <f>'Term 1 - 2020'!B43</f>
        <v>0</v>
      </c>
      <c r="C43" s="17">
        <f>'Term 1 - 2020'!Q43</f>
        <v>0</v>
      </c>
      <c r="D43" s="17">
        <f>'Term 1 - 2020'!Y43</f>
        <v>0</v>
      </c>
      <c r="E43" s="17">
        <f>'Term 1 - 2020'!AG43</f>
        <v>0</v>
      </c>
      <c r="F43" s="17">
        <f>'Term 1 - 2020'!AO43</f>
        <v>0</v>
      </c>
      <c r="G43" s="17">
        <f>'Term 1 - 2020'!AW43</f>
        <v>0</v>
      </c>
      <c r="H43" s="17">
        <f>'Term 1 - 2020'!BE43</f>
        <v>0</v>
      </c>
      <c r="I43" s="17">
        <f>'Term 1 - 2020'!BM43</f>
        <v>0</v>
      </c>
      <c r="J43" s="17">
        <f>'Term 1 - 2020'!BU43</f>
        <v>0</v>
      </c>
      <c r="K43" s="17">
        <f>'Term 1 - 2020'!CC43</f>
        <v>0</v>
      </c>
      <c r="L43" s="17">
        <f>'Term 4 - Numbers'!CK42</f>
        <v>0</v>
      </c>
      <c r="M43" s="17">
        <f>'Term 4 - Numbers'!CS42</f>
        <v>0</v>
      </c>
      <c r="N43" s="41">
        <f>SUM(B43:M43)</f>
        <v>0</v>
      </c>
      <c r="O43" s="100">
        <f t="shared" ref="O43:O45" si="7">N43/1</f>
        <v>0</v>
      </c>
    </row>
    <row r="44" spans="1:15">
      <c r="A44" s="30" t="str">
        <f>'Term 1 - 2020'!A44</f>
        <v>School Tournaments</v>
      </c>
      <c r="B44" s="17">
        <f>'Term 1 - 2020'!B44</f>
        <v>0</v>
      </c>
      <c r="C44" s="17">
        <f>'Term 1 - 2020'!Q44</f>
        <v>206</v>
      </c>
      <c r="D44" s="17">
        <f>'Term 1 - 2020'!Y44</f>
        <v>16</v>
      </c>
      <c r="E44" s="17">
        <f>'Term 1 - 2020'!AG44</f>
        <v>16</v>
      </c>
      <c r="F44" s="17">
        <f>'Term 1 - 2020'!AO44</f>
        <v>0</v>
      </c>
      <c r="G44" s="17">
        <f>'Term 1 - 2020'!AW44</f>
        <v>116</v>
      </c>
      <c r="H44" s="17">
        <f>'Term 1 - 2020'!BE44</f>
        <v>0</v>
      </c>
      <c r="I44" s="17">
        <f>'Term 1 - 2020'!BM44</f>
        <v>0</v>
      </c>
      <c r="J44" s="17">
        <f>'Term 1 - 2020'!BU44</f>
        <v>0</v>
      </c>
      <c r="K44" s="17">
        <f>'Term 1 - 2020'!CC44</f>
        <v>0</v>
      </c>
      <c r="L44" s="17">
        <f>'Term 4 - Numbers'!CK43</f>
        <v>0</v>
      </c>
      <c r="M44" s="17">
        <f>'Term 4 - Numbers'!CS43</f>
        <v>0</v>
      </c>
      <c r="N44" s="41">
        <f>SUM(B44:M44)</f>
        <v>354</v>
      </c>
      <c r="O44" s="100">
        <f>N44/4</f>
        <v>88.5</v>
      </c>
    </row>
    <row r="45" spans="1:15">
      <c r="A45" s="30" t="str">
        <f>'Term 1 - 2020'!A45</f>
        <v>Inter-Club</v>
      </c>
      <c r="B45" s="17">
        <f>'Term 1 - 2020'!B45</f>
        <v>0</v>
      </c>
      <c r="C45" s="17">
        <f>'Term 1 - 2020'!Q45</f>
        <v>0</v>
      </c>
      <c r="D45" s="17">
        <f>'Term 1 - 2020'!Y45</f>
        <v>0</v>
      </c>
      <c r="E45" s="17">
        <f>'Term 1 - 2020'!AG45</f>
        <v>0</v>
      </c>
      <c r="F45" s="17">
        <f>'Term 1 - 2020'!AO45</f>
        <v>0</v>
      </c>
      <c r="G45" s="17">
        <f>'Term 1 - 2020'!AW45</f>
        <v>0</v>
      </c>
      <c r="H45" s="17">
        <f>'Term 1 - 2020'!BE45</f>
        <v>0</v>
      </c>
      <c r="I45" s="17">
        <f>'Term 1 - 2020'!BM45</f>
        <v>0</v>
      </c>
      <c r="J45" s="17">
        <f>'Term 1 - 2020'!BU45</f>
        <v>0</v>
      </c>
      <c r="K45" s="17">
        <f>'Term 1 - 2020'!CC45</f>
        <v>0</v>
      </c>
      <c r="L45" s="17">
        <f>'Term 4 - Numbers'!CK44</f>
        <v>0</v>
      </c>
      <c r="M45" s="17">
        <f>'Term 4 - Numbers'!CS44</f>
        <v>0</v>
      </c>
      <c r="N45" s="41">
        <f>SUM(B45:M45)</f>
        <v>0</v>
      </c>
      <c r="O45" s="100">
        <f t="shared" si="7"/>
        <v>0</v>
      </c>
    </row>
    <row r="46" spans="1:15">
      <c r="A46" s="30" t="str">
        <f>'Term 1 - 2020'!A46</f>
        <v>Club Championships</v>
      </c>
      <c r="B46" s="17">
        <f>'Term 1 - 2020'!B46</f>
        <v>0</v>
      </c>
      <c r="C46" s="17">
        <f>'Term 1 - 2020'!Q46</f>
        <v>0</v>
      </c>
      <c r="D46" s="17">
        <f>'Term 1 - 2020'!Y46</f>
        <v>0</v>
      </c>
      <c r="E46" s="17">
        <f>'Term 1 - 2020'!AG46</f>
        <v>0</v>
      </c>
      <c r="F46" s="17">
        <f>'Term 1 - 2020'!AO46</f>
        <v>0</v>
      </c>
      <c r="G46" s="17">
        <f>'Term 1 - 2020'!AW46</f>
        <v>0</v>
      </c>
      <c r="H46" s="17">
        <f>'Term 1 - 2020'!BE46</f>
        <v>0</v>
      </c>
      <c r="I46" s="17">
        <f>'Term 1 - 2020'!BM46</f>
        <v>0</v>
      </c>
      <c r="J46" s="17">
        <f>'Term 1 - 2020'!BU46</f>
        <v>0</v>
      </c>
      <c r="K46" s="17">
        <f>'Term 1 - 2020'!CC46</f>
        <v>0</v>
      </c>
      <c r="L46" s="17">
        <f>'Term 4 - Numbers'!CK45</f>
        <v>0</v>
      </c>
      <c r="M46" s="17">
        <f>'Term 4 - Numbers'!CS45</f>
        <v>0</v>
      </c>
      <c r="N46" s="41">
        <f>SUM(B46:M46)</f>
        <v>0</v>
      </c>
      <c r="O46" s="100">
        <f>N46/2</f>
        <v>0</v>
      </c>
    </row>
    <row r="47" spans="1:15">
      <c r="A47" s="30" t="str">
        <f>'Term 1 - 2020'!A47</f>
        <v>Junior Gold/Silver/Bronze/U14 State</v>
      </c>
      <c r="B47" s="17">
        <f>'Term 1 - 2020'!B47</f>
        <v>0</v>
      </c>
      <c r="C47" s="17">
        <f>'Term 1 - 2020'!Q47</f>
        <v>0</v>
      </c>
      <c r="D47" s="17">
        <f>'Term 1 - 2020'!Y47</f>
        <v>0</v>
      </c>
      <c r="E47" s="17">
        <f>'Term 1 - 2020'!AG47</f>
        <v>0</v>
      </c>
      <c r="F47" s="17">
        <f>'Term 1 - 2020'!AO47</f>
        <v>0</v>
      </c>
      <c r="G47" s="17">
        <f>'Term 1 - 2020'!AW47</f>
        <v>0</v>
      </c>
      <c r="H47" s="17">
        <f>'Term 1 - 2020'!BE47</f>
        <v>0</v>
      </c>
      <c r="I47" s="17">
        <f>'Term 1 - 2020'!BM47</f>
        <v>0</v>
      </c>
      <c r="J47" s="17">
        <f>'Term 1 - 2020'!BU47</f>
        <v>0</v>
      </c>
      <c r="K47" s="17">
        <f>'Term 1 - 2020'!CC47</f>
        <v>0</v>
      </c>
      <c r="L47" s="17">
        <v>0</v>
      </c>
      <c r="M47" s="17">
        <v>0</v>
      </c>
      <c r="N47" s="41">
        <f>SUM(B47:M47)</f>
        <v>0</v>
      </c>
      <c r="O47" s="100">
        <f>N47/4</f>
        <v>0</v>
      </c>
    </row>
    <row r="48" spans="1:15">
      <c r="A48" s="30" t="str">
        <f>'Term 1 - 2020'!A48</f>
        <v xml:space="preserve">AMT </v>
      </c>
      <c r="B48" s="17">
        <f>'Term 1 - 2020'!B48</f>
        <v>0</v>
      </c>
      <c r="C48" s="17">
        <f>'Term 1 - 2020'!Q48</f>
        <v>0</v>
      </c>
      <c r="D48" s="17">
        <f>'Term 1 - 2020'!Y48</f>
        <v>0</v>
      </c>
      <c r="E48" s="17">
        <f>'Term 1 - 2020'!AG48</f>
        <v>0</v>
      </c>
      <c r="F48" s="17">
        <f>'Term 1 - 2020'!AO48</f>
        <v>0</v>
      </c>
      <c r="G48" s="17">
        <f>'Term 1 - 2020'!AW48</f>
        <v>0</v>
      </c>
      <c r="H48" s="17">
        <f>'Term 1 - 2020'!BE48</f>
        <v>0</v>
      </c>
      <c r="I48" s="17">
        <f>'Term 1 - 2020'!BM48</f>
        <v>0</v>
      </c>
      <c r="J48" s="17">
        <f>'Term 1 - 2020'!BU48</f>
        <v>0</v>
      </c>
      <c r="K48" s="17">
        <f>'Term 1 - 2020'!CC48</f>
        <v>0</v>
      </c>
      <c r="L48" s="17">
        <f>'Term 4 - Numbers'!CK47</f>
        <v>0</v>
      </c>
      <c r="M48" s="17">
        <f>'Term 4 - Numbers'!CS47</f>
        <v>0</v>
      </c>
      <c r="N48" s="41">
        <f>SUM(B48:M48)</f>
        <v>0</v>
      </c>
      <c r="O48" s="100">
        <f>N48/4</f>
        <v>0</v>
      </c>
    </row>
    <row r="49" spans="1:15" s="45" customFormat="1">
      <c r="A49" s="33" t="s">
        <v>18</v>
      </c>
      <c r="B49" s="17">
        <f>SUM(B42:B48)</f>
        <v>0</v>
      </c>
      <c r="C49" s="17">
        <f>'Term 1 - 2020'!Q49</f>
        <v>206</v>
      </c>
      <c r="D49" s="17">
        <f>'Term 1 - 2020'!Y49</f>
        <v>16</v>
      </c>
      <c r="E49" s="17">
        <f>'Term 1 - 2020'!AG49</f>
        <v>16</v>
      </c>
      <c r="F49" s="17">
        <f>'Term 1 - 2020'!AO49</f>
        <v>0</v>
      </c>
      <c r="G49" s="17">
        <f>'Term 1 - 2020'!AW49</f>
        <v>116</v>
      </c>
      <c r="H49" s="17">
        <f>'Term 1 - 2020'!BE49</f>
        <v>0</v>
      </c>
      <c r="I49" s="17">
        <f>'Term 1 - 2020'!BM49</f>
        <v>0</v>
      </c>
      <c r="J49" s="17">
        <f>'Term 1 - 2020'!BU49</f>
        <v>0</v>
      </c>
      <c r="K49" s="17">
        <f>'Term 1 - 2020'!CC49</f>
        <v>0</v>
      </c>
      <c r="L49" s="17">
        <v>0</v>
      </c>
      <c r="M49" s="17">
        <v>0</v>
      </c>
      <c r="N49" s="44">
        <f t="shared" ref="N49" si="8">SUM(B49:M49)</f>
        <v>354</v>
      </c>
      <c r="O49" s="102">
        <f>SUM(O42:O48)</f>
        <v>88.5</v>
      </c>
    </row>
    <row r="50" spans="1:15" s="59" customFormat="1" ht="20" thickBot="1">
      <c r="A50" s="39" t="s">
        <v>44</v>
      </c>
      <c r="B50" s="56">
        <f>SUM(B17+B28+B40+B49)</f>
        <v>12</v>
      </c>
      <c r="C50" s="56">
        <f t="shared" ref="C50:L50" si="9">SUM(C17+C28+C40+C49)</f>
        <v>395</v>
      </c>
      <c r="D50" s="56">
        <f>SUM(D17+D28+D40+D49)</f>
        <v>212</v>
      </c>
      <c r="E50" s="56">
        <f t="shared" si="9"/>
        <v>298</v>
      </c>
      <c r="F50" s="56">
        <f t="shared" si="9"/>
        <v>170</v>
      </c>
      <c r="G50" s="56">
        <f t="shared" si="9"/>
        <v>378</v>
      </c>
      <c r="H50" s="56">
        <f>SUM(H17+H28+H40+H49)</f>
        <v>163</v>
      </c>
      <c r="I50" s="56">
        <f t="shared" si="9"/>
        <v>20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>SUM(M17+M28+M40+M49)</f>
        <v>0</v>
      </c>
      <c r="N50" s="57">
        <f>SUM(N17+N28+N40+N49)</f>
        <v>1648</v>
      </c>
      <c r="O50" s="104">
        <f>SUM(O17+O28+O40+O49)</f>
        <v>315.94166666666666</v>
      </c>
    </row>
    <row r="51" spans="1:15" ht="17" thickTop="1"/>
    <row r="52" spans="1:15">
      <c r="B52" s="11"/>
      <c r="C52" s="135">
        <v>2018</v>
      </c>
      <c r="D52" s="135"/>
      <c r="E52" s="135"/>
      <c r="F52" s="135"/>
      <c r="G52" s="136">
        <v>2019</v>
      </c>
      <c r="H52" s="136"/>
      <c r="I52" s="136"/>
      <c r="J52" s="136"/>
    </row>
    <row r="53" spans="1:15">
      <c r="B53" s="122"/>
      <c r="C53" s="127" t="s">
        <v>92</v>
      </c>
      <c r="D53" s="127" t="s">
        <v>91</v>
      </c>
      <c r="E53" s="127" t="s">
        <v>93</v>
      </c>
      <c r="F53" s="127" t="s">
        <v>103</v>
      </c>
      <c r="G53" s="126" t="s">
        <v>92</v>
      </c>
      <c r="H53" s="126" t="s">
        <v>91</v>
      </c>
      <c r="I53" s="126" t="s">
        <v>93</v>
      </c>
      <c r="J53" s="126" t="s">
        <v>103</v>
      </c>
    </row>
    <row r="54" spans="1:15">
      <c r="B54" s="125" t="s">
        <v>107</v>
      </c>
      <c r="C54" s="128">
        <v>138</v>
      </c>
      <c r="D54" s="128">
        <v>143</v>
      </c>
      <c r="E54" s="128">
        <v>159</v>
      </c>
      <c r="F54" s="129">
        <f>'Term 4 2018 - summary'!H17</f>
        <v>208.95050505050503</v>
      </c>
      <c r="G54" s="121">
        <f>'Term 1 - summary'!M17</f>
        <v>175.18888888888887</v>
      </c>
      <c r="H54" s="121">
        <f>'Term 2 - summary'!Q18</f>
        <v>249.7</v>
      </c>
      <c r="I54" s="121">
        <f>'Term 3 - summary'!O17</f>
        <v>305.4666666666667</v>
      </c>
      <c r="J54" s="121">
        <f>O17</f>
        <v>0</v>
      </c>
    </row>
    <row r="55" spans="1:15">
      <c r="B55" s="125" t="s">
        <v>108</v>
      </c>
      <c r="C55" s="128">
        <v>49</v>
      </c>
      <c r="D55" s="128">
        <v>59</v>
      </c>
      <c r="E55" s="128">
        <v>55</v>
      </c>
      <c r="F55" s="129">
        <f>'Term 4 2018 - summary'!H27</f>
        <v>10.857142857142858</v>
      </c>
      <c r="G55" s="121">
        <f>'Term 1 - summary'!M27</f>
        <v>105.45238095238096</v>
      </c>
      <c r="H55" s="121">
        <f>'Term 2 - summary'!Q28</f>
        <v>119.01190476190476</v>
      </c>
      <c r="I55" s="121">
        <f>'Term 3 - summary'!O27</f>
        <v>99.130735930735923</v>
      </c>
      <c r="J55" s="121">
        <f>O28</f>
        <v>92.441666666666663</v>
      </c>
    </row>
    <row r="56" spans="1:15">
      <c r="B56" s="125" t="s">
        <v>23</v>
      </c>
      <c r="C56" s="128">
        <v>0</v>
      </c>
      <c r="D56" s="128">
        <v>0</v>
      </c>
      <c r="E56" s="128">
        <v>231</v>
      </c>
      <c r="F56" s="129">
        <f>'Term 4 2018 - summary'!H38</f>
        <v>1.6</v>
      </c>
      <c r="G56" s="121">
        <f>'Term 1 - summary'!M38</f>
        <v>219.0181818181818</v>
      </c>
      <c r="H56" s="121">
        <f>'Term 2 - summary'!Q39</f>
        <v>259.21666666666664</v>
      </c>
      <c r="I56" s="121">
        <f>'Term 3 - summary'!O39</f>
        <v>280.51111111111112</v>
      </c>
      <c r="J56" s="121">
        <f>O40</f>
        <v>135</v>
      </c>
    </row>
    <row r="57" spans="1:15">
      <c r="B57" s="125" t="s">
        <v>40</v>
      </c>
      <c r="C57" s="128">
        <v>1526</v>
      </c>
      <c r="D57" s="128">
        <v>254</v>
      </c>
      <c r="E57" s="128">
        <v>232</v>
      </c>
      <c r="F57" s="129">
        <f>'Term 4 2018 - summary'!H47</f>
        <v>1312.55</v>
      </c>
      <c r="G57" s="121">
        <f>'Term 1 - summary'!M47</f>
        <v>303.5</v>
      </c>
      <c r="H57" s="121">
        <f>'Term 2 - summary'!Q48</f>
        <v>1002</v>
      </c>
      <c r="I57" s="121">
        <f>'Term 3 - summary'!O48</f>
        <v>294.5</v>
      </c>
      <c r="J57" s="121">
        <f>O49</f>
        <v>88.5</v>
      </c>
    </row>
    <row r="58" spans="1:15">
      <c r="B58" s="125" t="s">
        <v>18</v>
      </c>
      <c r="C58" s="130">
        <f t="shared" ref="C58:I58" si="10">SUM(C54:C57)</f>
        <v>1713</v>
      </c>
      <c r="D58" s="130">
        <f t="shared" si="10"/>
        <v>456</v>
      </c>
      <c r="E58" s="130">
        <f t="shared" si="10"/>
        <v>677</v>
      </c>
      <c r="F58" s="130">
        <f t="shared" si="10"/>
        <v>1533.9576479076479</v>
      </c>
      <c r="G58" s="123">
        <f t="shared" si="10"/>
        <v>803.15945165945163</v>
      </c>
      <c r="H58" s="123">
        <f t="shared" si="10"/>
        <v>1629.9285714285713</v>
      </c>
      <c r="I58" s="123">
        <f t="shared" si="10"/>
        <v>979.60851370851378</v>
      </c>
      <c r="J58" s="123">
        <f>SUM(J54:J57)</f>
        <v>315.94166666666666</v>
      </c>
    </row>
    <row r="60" spans="1:15">
      <c r="B60" s="137" t="s">
        <v>118</v>
      </c>
      <c r="C60" s="138"/>
      <c r="D60" s="138"/>
      <c r="E60" s="138"/>
      <c r="F60" s="139"/>
      <c r="G60" s="131" t="s">
        <v>110</v>
      </c>
      <c r="H60" s="58"/>
      <c r="I60" s="18"/>
    </row>
    <row r="61" spans="1:15">
      <c r="B61" s="11"/>
      <c r="C61" s="126" t="s">
        <v>119</v>
      </c>
      <c r="D61" s="126" t="s">
        <v>115</v>
      </c>
      <c r="E61" s="126" t="s">
        <v>116</v>
      </c>
      <c r="F61" s="111" t="s">
        <v>117</v>
      </c>
      <c r="G61" s="127" t="s">
        <v>119</v>
      </c>
      <c r="H61" s="127" t="s">
        <v>115</v>
      </c>
      <c r="I61" s="127" t="s">
        <v>116</v>
      </c>
      <c r="J61" s="126" t="s">
        <v>117</v>
      </c>
    </row>
    <row r="62" spans="1:15">
      <c r="B62" s="125" t="s">
        <v>111</v>
      </c>
      <c r="C62" s="128">
        <v>333</v>
      </c>
      <c r="D62" s="128">
        <v>340</v>
      </c>
      <c r="E62" s="128">
        <v>317</v>
      </c>
      <c r="F62" s="17">
        <v>388</v>
      </c>
      <c r="G62" s="128">
        <v>436</v>
      </c>
      <c r="H62" s="128">
        <v>447</v>
      </c>
      <c r="I62" s="128">
        <v>411</v>
      </c>
      <c r="J62" s="17">
        <v>501</v>
      </c>
    </row>
    <row r="63" spans="1:15">
      <c r="B63" s="125" t="s">
        <v>112</v>
      </c>
      <c r="C63" s="128">
        <v>380</v>
      </c>
      <c r="D63" s="128">
        <v>338</v>
      </c>
      <c r="E63" s="128">
        <v>378</v>
      </c>
      <c r="F63" s="17">
        <v>272</v>
      </c>
      <c r="G63" s="128">
        <v>477</v>
      </c>
      <c r="H63" s="128">
        <v>557</v>
      </c>
      <c r="I63" s="128">
        <v>495</v>
      </c>
      <c r="J63" s="17">
        <v>419</v>
      </c>
    </row>
    <row r="64" spans="1:15">
      <c r="B64" s="125" t="s">
        <v>113</v>
      </c>
      <c r="C64" s="128">
        <v>138</v>
      </c>
      <c r="D64" s="128">
        <v>127</v>
      </c>
      <c r="E64" s="128">
        <v>155</v>
      </c>
      <c r="F64" s="17">
        <v>0</v>
      </c>
      <c r="G64" s="128">
        <v>177</v>
      </c>
      <c r="H64" s="128">
        <v>192</v>
      </c>
      <c r="I64" s="128">
        <v>221</v>
      </c>
      <c r="J64" s="17"/>
    </row>
    <row r="65" spans="2:10">
      <c r="B65" s="125" t="s">
        <v>114</v>
      </c>
      <c r="C65" s="128">
        <v>166</v>
      </c>
      <c r="D65" s="128">
        <v>145</v>
      </c>
      <c r="E65" s="128">
        <v>163</v>
      </c>
      <c r="F65" s="17">
        <v>0</v>
      </c>
      <c r="G65" s="128">
        <v>214</v>
      </c>
      <c r="H65" s="128">
        <v>238</v>
      </c>
      <c r="I65" s="128">
        <v>245</v>
      </c>
      <c r="J65" s="17"/>
    </row>
    <row r="66" spans="2:10">
      <c r="B66" s="120"/>
    </row>
    <row r="67" spans="2:10">
      <c r="B67" s="120"/>
    </row>
    <row r="68" spans="2:10">
      <c r="B68" s="120"/>
    </row>
  </sheetData>
  <mergeCells count="4">
    <mergeCell ref="K3:M3"/>
    <mergeCell ref="C52:F52"/>
    <mergeCell ref="G52:J52"/>
    <mergeCell ref="B60:F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topLeftCell="CX1" workbookViewId="0">
      <pane ySplit="1700" topLeftCell="A26" activePane="bottomLeft"/>
      <selection activeCell="C1" sqref="C1:F1"/>
      <selection pane="bottomLeft" activeCell="G47" sqref="G47"/>
    </sheetView>
  </sheetViews>
  <sheetFormatPr baseColWidth="10" defaultRowHeight="16"/>
  <cols>
    <col min="1" max="1" width="32.6640625" customWidth="1"/>
    <col min="2" max="2" width="10.83203125" style="2"/>
    <col min="3" max="4" width="10.83203125" style="18"/>
    <col min="5" max="6" width="10.83203125" style="14"/>
    <col min="7" max="7" width="10.83203125" style="41"/>
    <col min="8" max="8" width="12.6640625" style="18" customWidth="1"/>
    <col min="9" max="9" width="10.83203125" style="18"/>
    <col min="10" max="16384" width="10.83203125" style="14"/>
  </cols>
  <sheetData>
    <row r="1" spans="1:18">
      <c r="B1" s="19" t="s">
        <v>99</v>
      </c>
      <c r="C1" s="19" t="s">
        <v>99</v>
      </c>
      <c r="D1" s="19" t="s">
        <v>99</v>
      </c>
      <c r="E1" s="19" t="s">
        <v>99</v>
      </c>
      <c r="F1" s="19" t="s">
        <v>99</v>
      </c>
    </row>
    <row r="2" spans="1:18" ht="32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62" t="s">
        <v>18</v>
      </c>
      <c r="H2" s="62" t="s">
        <v>54</v>
      </c>
    </row>
    <row r="3" spans="1:18" ht="17" thickBot="1">
      <c r="A3" s="38" t="s">
        <v>22</v>
      </c>
      <c r="B3" s="40">
        <v>43471</v>
      </c>
      <c r="C3" s="15">
        <v>43478</v>
      </c>
      <c r="D3" s="15">
        <v>43485</v>
      </c>
      <c r="E3" s="15">
        <v>43492</v>
      </c>
      <c r="F3" s="15">
        <v>43499</v>
      </c>
      <c r="G3" s="61"/>
      <c r="H3" s="61"/>
    </row>
    <row r="4" spans="1:18" s="16" customFormat="1" ht="18" thickTop="1" thickBot="1">
      <c r="A4" s="29" t="str">
        <f>'Term 4 2018 - Numbers'!A4</f>
        <v>Blue Ball</v>
      </c>
      <c r="B4" s="17">
        <f>'Term 4 2018 - Numbers'!I4</f>
        <v>0</v>
      </c>
      <c r="C4" s="17">
        <f>'Term 4 2018 - Numbers'!Q4</f>
        <v>0</v>
      </c>
      <c r="D4" s="17">
        <f>'Term 4 2018 - Numbers'!Y4</f>
        <v>0</v>
      </c>
      <c r="E4" s="17">
        <f>'Term 4 2018 - Numbers'!AG4</f>
        <v>0</v>
      </c>
      <c r="F4" s="17">
        <f>'Term 4 2018 - Numbers'!AO4</f>
        <v>3</v>
      </c>
      <c r="G4" s="41">
        <v>53</v>
      </c>
      <c r="H4" s="100">
        <f>G4/11</f>
        <v>4.8181818181818183</v>
      </c>
      <c r="I4" s="51"/>
      <c r="L4" s="68"/>
      <c r="M4" s="71">
        <v>43534</v>
      </c>
      <c r="N4" s="71">
        <v>43541</v>
      </c>
      <c r="O4" s="71">
        <v>43548</v>
      </c>
      <c r="P4" s="71">
        <v>43555</v>
      </c>
      <c r="Q4" s="71">
        <v>43562</v>
      </c>
      <c r="R4" s="71">
        <v>43569</v>
      </c>
    </row>
    <row r="5" spans="1:18" ht="17" thickTop="1">
      <c r="A5" s="29" t="str">
        <f>'Term 4 2018 - Numbers'!A5</f>
        <v>Red Ball</v>
      </c>
      <c r="B5" s="17">
        <f>'Term 4 2018 - Numbers'!I5</f>
        <v>0</v>
      </c>
      <c r="C5" s="17">
        <f>'Term 4 2018 - Numbers'!Q5</f>
        <v>0</v>
      </c>
      <c r="D5" s="17">
        <f>'Term 4 2018 - Numbers'!Y5</f>
        <v>0</v>
      </c>
      <c r="E5" s="17">
        <f>'Term 4 2018 - Numbers'!AG5</f>
        <v>0</v>
      </c>
      <c r="F5" s="17">
        <f>'Term 4 2018 - Numbers'!AO5</f>
        <v>19</v>
      </c>
      <c r="G5" s="41">
        <v>338</v>
      </c>
      <c r="H5" s="100">
        <f>G5/11</f>
        <v>30.727272727272727</v>
      </c>
      <c r="L5" s="73" t="s">
        <v>56</v>
      </c>
      <c r="M5" s="70" t="e">
        <f>SUM(#REF!)</f>
        <v>#REF!</v>
      </c>
      <c r="N5" s="70" t="e">
        <f>SUM(#REF!)</f>
        <v>#REF!</v>
      </c>
      <c r="O5" s="70" t="e">
        <f>SUM(#REF!)</f>
        <v>#REF!</v>
      </c>
      <c r="P5" s="70" t="e">
        <f>SUM(#REF!)</f>
        <v>#REF!</v>
      </c>
      <c r="Q5" s="70" t="e">
        <f>SUM(#REF!)</f>
        <v>#REF!</v>
      </c>
      <c r="R5" s="70" t="e">
        <f>SUM(#REF!)</f>
        <v>#REF!</v>
      </c>
    </row>
    <row r="6" spans="1:18">
      <c r="A6" s="29" t="str">
        <f>'Term 4 2018 - Numbers'!A6</f>
        <v>Orange Ball</v>
      </c>
      <c r="B6" s="17">
        <f>'Term 4 2018 - Numbers'!I6</f>
        <v>0</v>
      </c>
      <c r="C6" s="17">
        <f>'Term 4 2018 - Numbers'!Q6</f>
        <v>0</v>
      </c>
      <c r="D6" s="17">
        <f>'Term 4 2018 - Numbers'!Y6</f>
        <v>0</v>
      </c>
      <c r="E6" s="17">
        <f>'Term 4 2018 - Numbers'!AG6</f>
        <v>0</v>
      </c>
      <c r="F6" s="17">
        <f>'Term 4 2018 - Numbers'!AO6</f>
        <v>15</v>
      </c>
      <c r="G6" s="41">
        <v>205</v>
      </c>
      <c r="H6" s="100">
        <f t="shared" ref="H6:H14" si="0">G6/11</f>
        <v>18.636363636363637</v>
      </c>
      <c r="L6" s="73" t="s">
        <v>57</v>
      </c>
      <c r="M6" s="70" t="e">
        <f>#REF!</f>
        <v>#REF!</v>
      </c>
      <c r="N6" s="70" t="e">
        <f>#REF!</f>
        <v>#REF!</v>
      </c>
      <c r="O6" s="70" t="e">
        <f>#REF!</f>
        <v>#REF!</v>
      </c>
      <c r="P6" s="70" t="e">
        <f>#REF!</f>
        <v>#REF!</v>
      </c>
      <c r="Q6" s="70" t="e">
        <f>#REF!</f>
        <v>#REF!</v>
      </c>
      <c r="R6" s="70" t="e">
        <f>#REF!</f>
        <v>#REF!</v>
      </c>
    </row>
    <row r="7" spans="1:18">
      <c r="A7" s="29" t="str">
        <f>'Term 4 2018 - Numbers'!A7</f>
        <v>Green Ball</v>
      </c>
      <c r="B7" s="17">
        <f>'Term 4 2018 - Numbers'!I7</f>
        <v>0</v>
      </c>
      <c r="C7" s="17">
        <f>'Term 4 2018 - Numbers'!Q7</f>
        <v>0</v>
      </c>
      <c r="D7" s="17">
        <f>'Term 4 2018 - Numbers'!Y7</f>
        <v>0</v>
      </c>
      <c r="E7" s="17">
        <f>'Term 4 2018 - Numbers'!AG7</f>
        <v>0</v>
      </c>
      <c r="F7" s="17">
        <f>'Term 4 2018 - Numbers'!AO7</f>
        <v>8</v>
      </c>
      <c r="G7" s="41">
        <v>204</v>
      </c>
      <c r="H7" s="100">
        <f t="shared" si="0"/>
        <v>18.545454545454547</v>
      </c>
      <c r="L7" s="73" t="s">
        <v>58</v>
      </c>
      <c r="M7" s="70" t="e">
        <f>SUM(#REF!)</f>
        <v>#REF!</v>
      </c>
      <c r="N7" s="70" t="e">
        <f>SUM(#REF!)</f>
        <v>#REF!</v>
      </c>
      <c r="O7" s="70" t="e">
        <f>SUM(#REF!)</f>
        <v>#REF!</v>
      </c>
      <c r="P7" s="70" t="e">
        <f>SUM(#REF!)</f>
        <v>#REF!</v>
      </c>
      <c r="Q7" s="70" t="e">
        <f>SUM(#REF!)</f>
        <v>#REF!</v>
      </c>
      <c r="R7" s="70" t="e">
        <f>SUM(#REF!)</f>
        <v>#REF!</v>
      </c>
    </row>
    <row r="8" spans="1:18">
      <c r="A8" s="29" t="str">
        <f>'Term 4 2018 - Numbers'!A8</f>
        <v>Yellow Ball</v>
      </c>
      <c r="B8" s="17">
        <f>'Term 4 2018 - Numbers'!I8</f>
        <v>0</v>
      </c>
      <c r="C8" s="17">
        <f>'Term 4 2018 - Numbers'!Q8</f>
        <v>0</v>
      </c>
      <c r="D8" s="17">
        <f>'Term 4 2018 - Numbers'!Y8</f>
        <v>0</v>
      </c>
      <c r="E8" s="17">
        <f>'Term 4 2018 - Numbers'!AG8</f>
        <v>0</v>
      </c>
      <c r="F8" s="17">
        <f>'Term 4 2018 - Numbers'!AO8</f>
        <v>1</v>
      </c>
      <c r="G8" s="41">
        <v>169</v>
      </c>
      <c r="H8" s="100">
        <f t="shared" si="0"/>
        <v>15.363636363636363</v>
      </c>
      <c r="L8" s="73" t="s">
        <v>15</v>
      </c>
      <c r="M8" s="70" t="e">
        <f>#REF!</f>
        <v>#REF!</v>
      </c>
      <c r="N8" s="70" t="e">
        <f>#REF!</f>
        <v>#REF!</v>
      </c>
      <c r="O8" s="70" t="e">
        <f>#REF!</f>
        <v>#REF!</v>
      </c>
      <c r="P8" s="70" t="e">
        <f>#REF!</f>
        <v>#REF!</v>
      </c>
      <c r="Q8" s="70" t="e">
        <f>#REF!</f>
        <v>#REF!</v>
      </c>
      <c r="R8" s="70" t="e">
        <f>#REF!</f>
        <v>#REF!</v>
      </c>
    </row>
    <row r="9" spans="1:18">
      <c r="A9" s="29" t="str">
        <f>'Term 4 2018 - Numbers'!A9</f>
        <v>Development / Tournament Squad</v>
      </c>
      <c r="B9" s="17">
        <f>'Term 4 2018 - Numbers'!I9</f>
        <v>0</v>
      </c>
      <c r="C9" s="17">
        <f>'Term 4 2018 - Numbers'!Q9</f>
        <v>0</v>
      </c>
      <c r="D9" s="17">
        <f>'Term 4 2018 - Numbers'!Y9</f>
        <v>0</v>
      </c>
      <c r="E9" s="17">
        <f>'Term 4 2018 - Numbers'!AG9</f>
        <v>0</v>
      </c>
      <c r="F9" s="17">
        <f>'Term 4 2018 - Numbers'!AO9</f>
        <v>12</v>
      </c>
      <c r="G9" s="41">
        <v>320</v>
      </c>
      <c r="H9" s="100">
        <f t="shared" si="0"/>
        <v>29.09090909090909</v>
      </c>
      <c r="L9" s="73" t="s">
        <v>16</v>
      </c>
      <c r="M9" s="70" t="e">
        <f>#REF!</f>
        <v>#REF!</v>
      </c>
      <c r="N9" s="70" t="e">
        <f>#REF!</f>
        <v>#REF!</v>
      </c>
      <c r="O9" s="70" t="e">
        <f>#REF!</f>
        <v>#REF!</v>
      </c>
      <c r="P9" s="70" t="e">
        <f>#REF!</f>
        <v>#REF!</v>
      </c>
      <c r="Q9" s="70" t="e">
        <f>#REF!</f>
        <v>#REF!</v>
      </c>
      <c r="R9" s="70" t="e">
        <f>#REF!</f>
        <v>#REF!</v>
      </c>
    </row>
    <row r="10" spans="1:18" ht="17" thickBot="1">
      <c r="A10" s="29" t="str">
        <f>'Term 4 2018 - Numbers'!A10</f>
        <v>Fit Point</v>
      </c>
      <c r="B10" s="17">
        <f>'Term 4 2018 - Numbers'!I10</f>
        <v>0</v>
      </c>
      <c r="C10" s="17">
        <f>'Term 4 2018 - Numbers'!Q10</f>
        <v>0</v>
      </c>
      <c r="D10" s="17">
        <f>'Term 4 2018 - Numbers'!Y10</f>
        <v>0</v>
      </c>
      <c r="E10" s="17">
        <f>'Term 4 2018 - Numbers'!AG10</f>
        <v>0</v>
      </c>
      <c r="F10" s="17">
        <f>'Term 4 2018 - Numbers'!AO10</f>
        <v>0</v>
      </c>
      <c r="G10" s="41">
        <f>SUM(B10:F10)</f>
        <v>0</v>
      </c>
      <c r="H10" s="100">
        <f>G10/1</f>
        <v>0</v>
      </c>
      <c r="L10" s="69"/>
      <c r="M10" s="72" t="e">
        <f>SUM(M5:M9)</f>
        <v>#REF!</v>
      </c>
      <c r="N10" s="72" t="e">
        <f t="shared" ref="N10:R10" si="1">SUM(N5:N9)</f>
        <v>#REF!</v>
      </c>
      <c r="O10" s="72" t="e">
        <f t="shared" si="1"/>
        <v>#REF!</v>
      </c>
      <c r="P10" s="72" t="e">
        <f t="shared" si="1"/>
        <v>#REF!</v>
      </c>
      <c r="Q10" s="72" t="e">
        <f t="shared" si="1"/>
        <v>#REF!</v>
      </c>
      <c r="R10" s="72" t="e">
        <f t="shared" si="1"/>
        <v>#REF!</v>
      </c>
    </row>
    <row r="11" spans="1:18" ht="17" thickTop="1">
      <c r="A11" s="29" t="str">
        <f>'Term 4 2018 - Numbers'!A11</f>
        <v>Adult Beginner</v>
      </c>
      <c r="B11" s="17">
        <f>'Term 4 2018 - Numbers'!I11</f>
        <v>0</v>
      </c>
      <c r="C11" s="17">
        <f>'Term 4 2018 - Numbers'!Q11</f>
        <v>0</v>
      </c>
      <c r="D11" s="17">
        <f>'Term 4 2018 - Numbers'!Y11</f>
        <v>0</v>
      </c>
      <c r="E11" s="17">
        <f>'Term 4 2018 - Numbers'!AG11</f>
        <v>0</v>
      </c>
      <c r="F11" s="17">
        <f>'Term 4 2018 - Numbers'!AO11</f>
        <v>0</v>
      </c>
      <c r="G11" s="41">
        <v>79</v>
      </c>
      <c r="H11" s="100">
        <f>G11/9</f>
        <v>8.7777777777777786</v>
      </c>
      <c r="L11" s="69"/>
      <c r="M11" s="69"/>
      <c r="N11" s="69"/>
      <c r="O11" s="74" t="s">
        <v>59</v>
      </c>
      <c r="P11" s="74" t="s">
        <v>59</v>
      </c>
      <c r="Q11" s="69"/>
      <c r="R11" s="69"/>
    </row>
    <row r="12" spans="1:18">
      <c r="A12" s="29" t="str">
        <f>'Term 4 2018 - Numbers'!A12</f>
        <v>Adult Drill Point &amp; Play</v>
      </c>
      <c r="B12" s="17">
        <f>'Term 4 2018 - Numbers'!I12</f>
        <v>0</v>
      </c>
      <c r="C12" s="17">
        <f>'Term 4 2018 - Numbers'!Q12</f>
        <v>0</v>
      </c>
      <c r="D12" s="17">
        <f>'Term 4 2018 - Numbers'!Y12</f>
        <v>0</v>
      </c>
      <c r="E12" s="17">
        <f>'Term 4 2018 - Numbers'!AG12</f>
        <v>0</v>
      </c>
      <c r="F12" s="17">
        <f>'Term 4 2018 - Numbers'!AO12</f>
        <v>18</v>
      </c>
      <c r="G12" s="41">
        <v>172</v>
      </c>
      <c r="H12" s="100">
        <f>G12/10</f>
        <v>17.2</v>
      </c>
      <c r="L12" s="69"/>
      <c r="M12" s="69"/>
      <c r="N12" s="69"/>
      <c r="O12" s="69"/>
      <c r="P12" s="69"/>
      <c r="Q12" s="69"/>
      <c r="R12" s="69"/>
    </row>
    <row r="13" spans="1:18">
      <c r="A13" s="29" t="str">
        <f>'Term 4 2018 - Numbers'!A13</f>
        <v>Cardio</v>
      </c>
      <c r="B13" s="17">
        <f>'Term 4 2018 - Numbers'!I13</f>
        <v>0</v>
      </c>
      <c r="C13" s="17">
        <f>'Term 4 2018 - Numbers'!Q13</f>
        <v>0</v>
      </c>
      <c r="D13" s="17">
        <f>'Term 4 2018 - Numbers'!Y13</f>
        <v>0</v>
      </c>
      <c r="E13" s="17">
        <f>'Term 4 2018 - Numbers'!AG13</f>
        <v>0</v>
      </c>
      <c r="F13" s="17">
        <f>'Term 4 2018 - Numbers'!AO13</f>
        <v>0</v>
      </c>
      <c r="G13" s="41">
        <v>11</v>
      </c>
      <c r="H13" s="100">
        <f>G13/5</f>
        <v>2.2000000000000002</v>
      </c>
    </row>
    <row r="14" spans="1:18">
      <c r="A14" s="29" t="str">
        <f>'Term 4 2018 - Numbers'!A14</f>
        <v>Private</v>
      </c>
      <c r="B14" s="17">
        <f>'Term 4 2018 - Numbers'!I14</f>
        <v>0</v>
      </c>
      <c r="C14" s="17">
        <f>'Term 4 2018 - Numbers'!Q14</f>
        <v>0</v>
      </c>
      <c r="D14" s="17">
        <f>'Term 4 2018 - Numbers'!Y14</f>
        <v>0</v>
      </c>
      <c r="E14" s="17">
        <f>'Term 4 2018 - Numbers'!AG14</f>
        <v>0</v>
      </c>
      <c r="F14" s="17">
        <f>'Term 4 2018 - Numbers'!AO14</f>
        <v>4</v>
      </c>
      <c r="G14" s="41">
        <v>122</v>
      </c>
      <c r="H14" s="100">
        <f t="shared" si="0"/>
        <v>11.090909090909092</v>
      </c>
    </row>
    <row r="15" spans="1:18">
      <c r="A15" s="29" t="str">
        <f>'Term 4 2018 - Numbers'!A15</f>
        <v>School Holiday Camps</v>
      </c>
      <c r="B15" s="17">
        <f>'Term 4 2018 - Numbers'!I15</f>
        <v>0</v>
      </c>
      <c r="C15" s="17">
        <f>'Term 4 2018 - Numbers'!Q15</f>
        <v>67</v>
      </c>
      <c r="D15" s="17">
        <f>'Term 4 2018 - Numbers'!Y15</f>
        <v>38</v>
      </c>
      <c r="E15" s="17">
        <f>'Term 4 2018 - Numbers'!AG15</f>
        <v>0</v>
      </c>
      <c r="F15" s="17">
        <f>'Term 4 2018 - Numbers'!AO15</f>
        <v>0</v>
      </c>
      <c r="G15" s="41">
        <f>SUM(B15:F15)</f>
        <v>105</v>
      </c>
      <c r="H15" s="100">
        <f>G15/2</f>
        <v>52.5</v>
      </c>
    </row>
    <row r="16" spans="1:18">
      <c r="A16" s="29" t="str">
        <f>'Term 4 2018 - Numbers'!A16</f>
        <v>Kulnura TC</v>
      </c>
      <c r="B16" s="17">
        <f>'Term 4 2018 - Numbers'!I16</f>
        <v>0</v>
      </c>
      <c r="C16" s="17">
        <v>0</v>
      </c>
      <c r="D16" s="17">
        <v>0</v>
      </c>
      <c r="E16" s="17">
        <f>'Term 4 2018 - Numbers'!AG16</f>
        <v>0</v>
      </c>
      <c r="F16" s="17">
        <f>'Term 4 2018 - Numbers'!AO16</f>
        <v>0</v>
      </c>
      <c r="G16" s="41">
        <f>SUM(B16:F16)</f>
        <v>0</v>
      </c>
      <c r="H16" s="100">
        <f>G16/10</f>
        <v>0</v>
      </c>
    </row>
    <row r="17" spans="1:9" s="45" customFormat="1">
      <c r="A17" s="32" t="s">
        <v>18</v>
      </c>
      <c r="B17" s="43">
        <f t="shared" ref="B17:E17" si="2">SUM(B4:B15)</f>
        <v>0</v>
      </c>
      <c r="C17" s="43">
        <f t="shared" si="2"/>
        <v>67</v>
      </c>
      <c r="D17" s="43">
        <f t="shared" si="2"/>
        <v>38</v>
      </c>
      <c r="E17" s="43">
        <f t="shared" si="2"/>
        <v>0</v>
      </c>
      <c r="F17" s="43">
        <f t="shared" ref="F17" si="3">SUM(F4:F16)</f>
        <v>80</v>
      </c>
      <c r="G17" s="44">
        <f>SUM(G4:G16)</f>
        <v>1778</v>
      </c>
      <c r="H17" s="52">
        <f>SUM(H4:H16)</f>
        <v>208.95050505050503</v>
      </c>
      <c r="I17" s="44"/>
    </row>
    <row r="18" spans="1:9">
      <c r="A18" s="38" t="s">
        <v>29</v>
      </c>
      <c r="B18" s="38"/>
      <c r="C18" s="38"/>
      <c r="D18" s="38"/>
      <c r="E18" s="38"/>
      <c r="F18" s="38"/>
      <c r="G18" s="42"/>
      <c r="H18" s="42"/>
    </row>
    <row r="19" spans="1:9">
      <c r="A19" s="30" t="s">
        <v>25</v>
      </c>
      <c r="B19" s="17">
        <f>'Term 4 2018 - Numbers'!I19</f>
        <v>0</v>
      </c>
      <c r="C19" s="17">
        <f>'Term 4 2018 - Numbers'!Q19</f>
        <v>0</v>
      </c>
      <c r="D19" s="17">
        <f>'Term 4 2018 - Numbers'!Y19</f>
        <v>4</v>
      </c>
      <c r="E19" s="17">
        <f>'Term 4 2018 - Numbers'!AG19</f>
        <v>8</v>
      </c>
      <c r="F19" s="114">
        <f>'Term 4 2018 - Numbers'!AO19</f>
        <v>0</v>
      </c>
      <c r="G19" s="41">
        <f t="shared" ref="G19:G27" si="4">SUM(B19:F19)</f>
        <v>12</v>
      </c>
      <c r="H19" s="63">
        <f>SUM(G19/9)</f>
        <v>1.3333333333333333</v>
      </c>
    </row>
    <row r="20" spans="1:9">
      <c r="A20" s="30" t="s">
        <v>27</v>
      </c>
      <c r="B20" s="17">
        <f>'Term 4 2018 - Numbers'!I20</f>
        <v>0</v>
      </c>
      <c r="C20" s="17">
        <f>'Term 4 2018 - Numbers'!Q20</f>
        <v>20</v>
      </c>
      <c r="D20" s="17">
        <f>'Term 4 2018 - Numbers'!Y20</f>
        <v>20</v>
      </c>
      <c r="E20" s="17">
        <f>'Term 4 2018 - Numbers'!AG20</f>
        <v>24</v>
      </c>
      <c r="F20" s="114">
        <f>'Term 4 2018 - Numbers'!AO20</f>
        <v>32</v>
      </c>
      <c r="G20" s="41">
        <f t="shared" si="4"/>
        <v>96</v>
      </c>
      <c r="H20" s="63">
        <f>SUM(G20/13)</f>
        <v>7.384615384615385</v>
      </c>
    </row>
    <row r="21" spans="1:9">
      <c r="A21" s="30" t="s">
        <v>28</v>
      </c>
      <c r="B21" s="17">
        <f>'Term 4 2018 - Numbers'!I21</f>
        <v>0</v>
      </c>
      <c r="C21" s="17">
        <f>'Term 4 2018 - Numbers'!Q21</f>
        <v>0</v>
      </c>
      <c r="D21" s="17">
        <f>'Term 4 2018 - Numbers'!Y21</f>
        <v>0</v>
      </c>
      <c r="E21" s="17">
        <f>'Term 4 2018 - Numbers'!AG21</f>
        <v>0</v>
      </c>
      <c r="F21" s="114">
        <f>'Term 4 2018 - Numbers'!AO21</f>
        <v>0</v>
      </c>
      <c r="G21" s="41">
        <f t="shared" si="4"/>
        <v>0</v>
      </c>
      <c r="H21" s="63">
        <f>SUM(G21/5)</f>
        <v>0</v>
      </c>
    </row>
    <row r="22" spans="1:9">
      <c r="A22" s="30" t="s">
        <v>26</v>
      </c>
      <c r="B22" s="17">
        <f>'Term 4 2018 - Numbers'!I22</f>
        <v>0</v>
      </c>
      <c r="C22" s="17">
        <f>'Term 4 2018 - Numbers'!Q22</f>
        <v>16</v>
      </c>
      <c r="D22" s="17">
        <f>'Term 4 2018 - Numbers'!Y22</f>
        <v>16</v>
      </c>
      <c r="E22" s="17">
        <f>'Term 4 2018 - Numbers'!AG22</f>
        <v>0</v>
      </c>
      <c r="F22" s="114">
        <f>'Term 4 2018 - Numbers'!AO22</f>
        <v>12</v>
      </c>
      <c r="G22" s="41">
        <f t="shared" si="4"/>
        <v>44</v>
      </c>
      <c r="H22" s="63">
        <f>SUM(G22/9)</f>
        <v>4.8888888888888893</v>
      </c>
    </row>
    <row r="23" spans="1:9">
      <c r="A23" s="30" t="s">
        <v>30</v>
      </c>
      <c r="B23" s="17">
        <f>'Term 4 2018 - Numbers'!I23</f>
        <v>0</v>
      </c>
      <c r="C23" s="17">
        <f>'Term 4 2018 - Numbers'!Q23</f>
        <v>0</v>
      </c>
      <c r="D23" s="17">
        <f>'Term 4 2018 - Numbers'!Y23</f>
        <v>0</v>
      </c>
      <c r="E23" s="17">
        <f>'Term 4 2018 - Numbers'!AG23</f>
        <v>0</v>
      </c>
      <c r="F23" s="114">
        <f>'Term 4 2018 - Numbers'!AO23</f>
        <v>0</v>
      </c>
      <c r="G23" s="41">
        <f t="shared" si="4"/>
        <v>0</v>
      </c>
      <c r="H23" s="63">
        <f>SUM(G23/1)</f>
        <v>0</v>
      </c>
    </row>
    <row r="24" spans="1:9">
      <c r="A24" s="30" t="s">
        <v>31</v>
      </c>
      <c r="B24" s="17">
        <f>'Term 4 2018 - Numbers'!I24</f>
        <v>0</v>
      </c>
      <c r="C24" s="17">
        <f>'Term 4 2018 - Numbers'!Q24</f>
        <v>0</v>
      </c>
      <c r="D24" s="17">
        <f>'Term 4 2018 - Numbers'!Y24</f>
        <v>0</v>
      </c>
      <c r="E24" s="17">
        <f>'Term 4 2018 - Numbers'!AG24</f>
        <v>0</v>
      </c>
      <c r="F24" s="114">
        <f>'Term 4 2018 - Numbers'!AO24</f>
        <v>0</v>
      </c>
      <c r="G24" s="41">
        <f t="shared" si="4"/>
        <v>0</v>
      </c>
      <c r="H24" s="63">
        <f>SUM(G24/7)</f>
        <v>0</v>
      </c>
    </row>
    <row r="25" spans="1:9">
      <c r="A25" s="30" t="str">
        <f>'Term 4 2018 - Numbers'!A25</f>
        <v>Saturday Monthly Medal/Super Series</v>
      </c>
      <c r="B25" s="17">
        <f>'Term 4 2018 - Numbers'!I25</f>
        <v>0</v>
      </c>
      <c r="C25" s="17">
        <f>'Term 4 2018 - Numbers'!Q25</f>
        <v>0</v>
      </c>
      <c r="D25" s="17">
        <f>'Term 4 2018 - Numbers'!Y25</f>
        <v>0</v>
      </c>
      <c r="E25" s="17">
        <f>'Term 4 2018 - Numbers'!AG25</f>
        <v>0</v>
      </c>
      <c r="F25" s="114">
        <f>'Term 4 2018 - Numbers'!AO25</f>
        <v>0</v>
      </c>
      <c r="G25" s="41">
        <f t="shared" si="4"/>
        <v>0</v>
      </c>
      <c r="H25" s="63">
        <f>SUM(G25/7)</f>
        <v>0</v>
      </c>
    </row>
    <row r="26" spans="1:9">
      <c r="A26" s="30" t="s">
        <v>45</v>
      </c>
      <c r="B26" s="17">
        <f>'Term 4 2018 - Numbers'!I26</f>
        <v>0</v>
      </c>
      <c r="C26" s="17">
        <f>'Term 4 2018 - Numbers'!Q26</f>
        <v>0</v>
      </c>
      <c r="D26" s="17">
        <f>'Term 4 2018 - Numbers'!Y26</f>
        <v>0</v>
      </c>
      <c r="E26" s="17">
        <f>'Term 4 2018 - Numbers'!AG26</f>
        <v>0</v>
      </c>
      <c r="F26" s="114">
        <f>'Term 4 2018 - Numbers'!AO26</f>
        <v>0</v>
      </c>
      <c r="G26" s="41">
        <f t="shared" si="4"/>
        <v>0</v>
      </c>
      <c r="H26" s="63">
        <f>SUM(G26/13)</f>
        <v>0</v>
      </c>
      <c r="I26" s="63">
        <f>SUM(H19:H26)</f>
        <v>13.606837606837608</v>
      </c>
    </row>
    <row r="27" spans="1:9" s="45" customFormat="1">
      <c r="A27" s="33" t="s">
        <v>18</v>
      </c>
      <c r="B27" s="43">
        <f t="shared" ref="B27:F27" si="5">SUM(B19:B26)</f>
        <v>0</v>
      </c>
      <c r="C27" s="43">
        <f t="shared" si="5"/>
        <v>36</v>
      </c>
      <c r="D27" s="43">
        <f t="shared" si="5"/>
        <v>40</v>
      </c>
      <c r="E27" s="43">
        <f t="shared" si="5"/>
        <v>32</v>
      </c>
      <c r="F27" s="43">
        <f t="shared" si="5"/>
        <v>44</v>
      </c>
      <c r="G27" s="44">
        <f t="shared" si="4"/>
        <v>152</v>
      </c>
      <c r="H27" s="52">
        <f>G27/14</f>
        <v>10.857142857142858</v>
      </c>
      <c r="I27" s="44"/>
    </row>
    <row r="28" spans="1:9">
      <c r="A28" s="38" t="s">
        <v>23</v>
      </c>
      <c r="B28" s="38"/>
      <c r="C28" s="38"/>
      <c r="D28" s="38"/>
      <c r="E28" s="38"/>
      <c r="F28" s="38"/>
      <c r="G28" s="42"/>
      <c r="H28" s="42"/>
    </row>
    <row r="29" spans="1:9">
      <c r="A29" s="31" t="s">
        <v>32</v>
      </c>
      <c r="B29" s="17">
        <f>'Term 4 2018 - Numbers'!L27</f>
        <v>0</v>
      </c>
      <c r="C29" s="17">
        <f>'Term 4 2018 - Numbers'!T27</f>
        <v>0</v>
      </c>
      <c r="D29" s="17">
        <f>'Term 4 2018 - Numbers'!AB27</f>
        <v>0</v>
      </c>
      <c r="E29" s="17">
        <f>'Term 4 2018 - Numbers'!AG29</f>
        <v>0</v>
      </c>
      <c r="F29" s="17">
        <f>'Term 4 2018 - Numbers'!AO29</f>
        <v>16</v>
      </c>
      <c r="G29" s="41">
        <f t="shared" ref="G29:G38" si="6">SUM(B29:F29)</f>
        <v>16</v>
      </c>
      <c r="H29" s="63">
        <f>G29/11</f>
        <v>1.4545454545454546</v>
      </c>
    </row>
    <row r="30" spans="1:9">
      <c r="A30" s="31" t="s">
        <v>33</v>
      </c>
      <c r="B30" s="17">
        <f>'Term 4 2018 - Numbers'!L28</f>
        <v>0</v>
      </c>
      <c r="C30" s="17">
        <f>'Term 4 2018 - Numbers'!T28</f>
        <v>0</v>
      </c>
      <c r="D30" s="17">
        <f>'Term 4 2018 - Numbers'!AB28</f>
        <v>0</v>
      </c>
      <c r="E30" s="17">
        <f>'Term 4 2018 - Numbers'!AG30</f>
        <v>0</v>
      </c>
      <c r="F30" s="17">
        <f>'Term 4 2018 - Numbers'!AO30</f>
        <v>0</v>
      </c>
      <c r="G30" s="41">
        <f t="shared" si="6"/>
        <v>0</v>
      </c>
      <c r="H30" s="63">
        <f>G30/10</f>
        <v>0</v>
      </c>
    </row>
    <row r="31" spans="1:9">
      <c r="A31" s="31" t="s">
        <v>34</v>
      </c>
      <c r="B31" s="17">
        <f>'Term 4 2018 - Numbers'!L29</f>
        <v>0</v>
      </c>
      <c r="C31" s="17">
        <f>'Term 4 2018 - Numbers'!T29</f>
        <v>0</v>
      </c>
      <c r="D31" s="17">
        <f>'Term 4 2018 - Numbers'!AB29</f>
        <v>0</v>
      </c>
      <c r="E31" s="17">
        <f>'Term 4 2018 - Numbers'!AG31</f>
        <v>0</v>
      </c>
      <c r="F31" s="17">
        <f>'Term 4 2018 - Numbers'!AO31</f>
        <v>0</v>
      </c>
      <c r="G31" s="41">
        <f t="shared" si="6"/>
        <v>0</v>
      </c>
      <c r="H31" s="63">
        <f>G31/10</f>
        <v>0</v>
      </c>
    </row>
    <row r="32" spans="1:9">
      <c r="A32" s="31" t="s">
        <v>35</v>
      </c>
      <c r="B32" s="17">
        <f>'Term 4 2018 - Numbers'!L30</f>
        <v>0</v>
      </c>
      <c r="C32" s="17">
        <f>'Term 4 2018 - Numbers'!T30</f>
        <v>0</v>
      </c>
      <c r="D32" s="17">
        <f>'Term 4 2018 - Numbers'!AB30</f>
        <v>0</v>
      </c>
      <c r="E32" s="17">
        <f>'Term 4 2018 - Numbers'!AG32</f>
        <v>0</v>
      </c>
      <c r="F32" s="17">
        <f>'Term 4 2018 - Numbers'!AO32</f>
        <v>0</v>
      </c>
      <c r="G32" s="41">
        <f t="shared" si="6"/>
        <v>0</v>
      </c>
      <c r="H32" s="63">
        <f t="shared" ref="H32:H35" si="7">G32/11</f>
        <v>0</v>
      </c>
    </row>
    <row r="33" spans="1:9">
      <c r="A33" s="31" t="s">
        <v>36</v>
      </c>
      <c r="B33" s="17">
        <f>'Term 4 2018 - Numbers'!L31</f>
        <v>0</v>
      </c>
      <c r="C33" s="17">
        <f>'Term 4 2018 - Numbers'!T31</f>
        <v>0</v>
      </c>
      <c r="D33" s="17">
        <f>'Term 4 2018 - Numbers'!AB31</f>
        <v>0</v>
      </c>
      <c r="E33" s="17">
        <f>'Term 4 2018 - Numbers'!AG33</f>
        <v>0</v>
      </c>
      <c r="F33" s="17">
        <f>'Term 4 2018 - Numbers'!AO33</f>
        <v>0</v>
      </c>
      <c r="G33" s="41">
        <f t="shared" si="6"/>
        <v>0</v>
      </c>
      <c r="H33" s="63">
        <f t="shared" si="7"/>
        <v>0</v>
      </c>
    </row>
    <row r="34" spans="1:9">
      <c r="A34" s="31" t="s">
        <v>37</v>
      </c>
      <c r="B34" s="17">
        <f>'Term 4 2018 - Numbers'!L32</f>
        <v>0</v>
      </c>
      <c r="C34" s="17">
        <f>'Term 4 2018 - Numbers'!T32</f>
        <v>0</v>
      </c>
      <c r="D34" s="17">
        <f>'Term 4 2018 - Numbers'!AB32</f>
        <v>0</v>
      </c>
      <c r="E34" s="17">
        <f>'Term 4 2018 - Numbers'!AG34</f>
        <v>0</v>
      </c>
      <c r="F34" s="17">
        <f>'Term 4 2018 - Numbers'!AO34</f>
        <v>0</v>
      </c>
      <c r="G34" s="41">
        <f t="shared" si="6"/>
        <v>0</v>
      </c>
      <c r="H34" s="63">
        <f>G34/10</f>
        <v>0</v>
      </c>
    </row>
    <row r="35" spans="1:9">
      <c r="A35" s="31" t="s">
        <v>38</v>
      </c>
      <c r="B35" s="17">
        <f>'Term 4 2018 - Numbers'!L33</f>
        <v>0</v>
      </c>
      <c r="C35" s="17">
        <f>'Term 4 2018 - Numbers'!T33</f>
        <v>0</v>
      </c>
      <c r="D35" s="17">
        <f>'Term 4 2018 - Numbers'!AB33</f>
        <v>0</v>
      </c>
      <c r="E35" s="17">
        <f>'Term 4 2018 - Numbers'!AG35</f>
        <v>0</v>
      </c>
      <c r="F35" s="17">
        <f>'Term 4 2018 - Numbers'!AO35</f>
        <v>0</v>
      </c>
      <c r="G35" s="41">
        <f t="shared" si="6"/>
        <v>0</v>
      </c>
      <c r="H35" s="63">
        <f t="shared" si="7"/>
        <v>0</v>
      </c>
    </row>
    <row r="36" spans="1:9">
      <c r="A36" s="31" t="s">
        <v>39</v>
      </c>
      <c r="B36" s="17">
        <f>'Term 4 2018 - Numbers'!L34</f>
        <v>0</v>
      </c>
      <c r="C36" s="17">
        <f>'Term 4 2018 - Numbers'!T34</f>
        <v>0</v>
      </c>
      <c r="D36" s="17">
        <f>'Term 4 2018 - Numbers'!AB34</f>
        <v>0</v>
      </c>
      <c r="E36" s="17">
        <f>'Term 4 2018 - Numbers'!AG36</f>
        <v>0</v>
      </c>
      <c r="F36" s="17">
        <f>'Term 4 2018 - Numbers'!AO36</f>
        <v>0</v>
      </c>
      <c r="G36" s="41">
        <f t="shared" si="6"/>
        <v>0</v>
      </c>
      <c r="H36" s="63">
        <f>G36/4</f>
        <v>0</v>
      </c>
    </row>
    <row r="37" spans="1:9">
      <c r="A37" s="31" t="str">
        <f>'Term 4 2018 - Numbers'!A37</f>
        <v>Terrigal Primary</v>
      </c>
      <c r="B37" s="17">
        <f>'Term 4 2018 - Numbers'!L35</f>
        <v>0</v>
      </c>
      <c r="C37" s="17">
        <f>'Term 4 2018 - Numbers'!T35</f>
        <v>0</v>
      </c>
      <c r="D37" s="17">
        <f>'Term 4 2018 - Numbers'!AB35</f>
        <v>0</v>
      </c>
      <c r="E37" s="17">
        <f>'Term 4 2018 - Numbers'!AG37</f>
        <v>0</v>
      </c>
      <c r="F37" s="17">
        <f>'Term 4 2018 - Numbers'!AO37</f>
        <v>0</v>
      </c>
      <c r="G37" s="41">
        <f t="shared" si="6"/>
        <v>0</v>
      </c>
      <c r="H37" s="63">
        <f>G37/2</f>
        <v>0</v>
      </c>
    </row>
    <row r="38" spans="1:9" s="45" customFormat="1">
      <c r="A38" s="34" t="s">
        <v>18</v>
      </c>
      <c r="B38" s="43">
        <f>'Term 4 2018 - Numbers'!L35</f>
        <v>0</v>
      </c>
      <c r="C38" s="43">
        <f>'Term 4 2018 - Numbers'!T35</f>
        <v>0</v>
      </c>
      <c r="D38" s="43">
        <f>'Term 4 2018 - Numbers'!AB35</f>
        <v>0</v>
      </c>
      <c r="E38" s="43">
        <f>'Term 4 2018 - Numbers'!AJ35</f>
        <v>0</v>
      </c>
      <c r="F38" s="43">
        <f>SUM(F29:F36)</f>
        <v>16</v>
      </c>
      <c r="G38" s="44">
        <f t="shared" si="6"/>
        <v>16</v>
      </c>
      <c r="H38" s="52">
        <f>G38/10</f>
        <v>1.6</v>
      </c>
      <c r="I38" s="44"/>
    </row>
    <row r="39" spans="1:9">
      <c r="A39" s="38" t="s">
        <v>40</v>
      </c>
      <c r="B39" s="38"/>
      <c r="C39" s="38"/>
      <c r="D39" s="38"/>
      <c r="E39" s="38"/>
      <c r="F39" s="38"/>
      <c r="G39" s="42"/>
      <c r="H39" s="42"/>
    </row>
    <row r="40" spans="1:9">
      <c r="A40" s="30" t="str">
        <f>'Term 4 2018 - Numbers'!A40</f>
        <v>Seniors</v>
      </c>
      <c r="B40" s="17">
        <f>'Term 4 2018 - Numbers'!B40</f>
        <v>0</v>
      </c>
      <c r="C40" s="17">
        <f>'Term 4 2018 - Numbers'!Q40</f>
        <v>0</v>
      </c>
      <c r="D40" s="17">
        <f>'Term 4 2018 - Numbers'!Y40</f>
        <v>0</v>
      </c>
      <c r="E40" s="17">
        <f>'Term 4 2018 - Numbers'!AG40</f>
        <v>0</v>
      </c>
      <c r="F40" s="17">
        <f>'Term 4 2018 - Numbers'!AO40</f>
        <v>0</v>
      </c>
      <c r="G40" s="41">
        <f t="shared" ref="G40:G47" si="8">SUM(B40:F40)</f>
        <v>0</v>
      </c>
      <c r="H40" s="18">
        <v>0</v>
      </c>
    </row>
    <row r="41" spans="1:9">
      <c r="A41" s="30" t="str">
        <f>'Term 4 2018 - Numbers'!A41</f>
        <v>Endeavour Series/JDS</v>
      </c>
      <c r="B41" s="17">
        <f>'Term 4 2018 - Numbers'!B41</f>
        <v>0</v>
      </c>
      <c r="C41" s="17">
        <f>'Term 4 2018 - Numbers'!Q41</f>
        <v>0</v>
      </c>
      <c r="D41" s="17">
        <f>'Term 4 2018 - Numbers'!Y41</f>
        <v>0</v>
      </c>
      <c r="E41" s="17">
        <f>'Term 4 2018 - Numbers'!AG41</f>
        <v>0</v>
      </c>
      <c r="F41" s="17">
        <f>'Term 4 2018 - Numbers'!AO41</f>
        <v>105</v>
      </c>
      <c r="G41" s="41">
        <f t="shared" si="8"/>
        <v>105</v>
      </c>
      <c r="H41" s="63">
        <f>G41/3</f>
        <v>35</v>
      </c>
    </row>
    <row r="42" spans="1:9">
      <c r="A42" s="30" t="str">
        <f>'Term 4 2018 - Numbers'!A42</f>
        <v xml:space="preserve">Sydney North </v>
      </c>
      <c r="B42" s="17">
        <f>'Term 4 2018 - Numbers'!B42</f>
        <v>0</v>
      </c>
      <c r="C42" s="17">
        <f>'Term 4 2018 - Numbers'!Q42</f>
        <v>0</v>
      </c>
      <c r="D42" s="17">
        <f>'Term 4 2018 - Numbers'!Y42</f>
        <v>0</v>
      </c>
      <c r="E42" s="17">
        <f>'Term 4 2018 - Numbers'!AG42</f>
        <v>0</v>
      </c>
      <c r="F42" s="17">
        <f>'Term 4 2018 - Numbers'!AO42</f>
        <v>0</v>
      </c>
      <c r="G42" s="41">
        <f t="shared" si="8"/>
        <v>0</v>
      </c>
      <c r="H42" s="63">
        <f>G42/2</f>
        <v>0</v>
      </c>
    </row>
    <row r="43" spans="1:9">
      <c r="A43" s="30" t="str">
        <f>'Term 4 2018 - Numbers'!A43</f>
        <v>Inter-Club</v>
      </c>
      <c r="B43" s="17">
        <f>'Term 4 2018 - Numbers'!B43</f>
        <v>0</v>
      </c>
      <c r="C43" s="17">
        <f>'Term 4 2018 - Numbers'!Q43</f>
        <v>0</v>
      </c>
      <c r="D43" s="17">
        <f>'Term 4 2018 - Numbers'!Y43</f>
        <v>0</v>
      </c>
      <c r="E43" s="17">
        <f>'Term 4 2018 - Numbers'!AG43</f>
        <v>0</v>
      </c>
      <c r="F43" s="17">
        <f>'Term 4 2018 - Numbers'!AO43</f>
        <v>0</v>
      </c>
      <c r="G43" s="41">
        <f t="shared" si="8"/>
        <v>0</v>
      </c>
      <c r="H43" s="18">
        <f>G43/1</f>
        <v>0</v>
      </c>
    </row>
    <row r="44" spans="1:9">
      <c r="A44" s="30" t="str">
        <f>'Term 4 2018 - Numbers'!A44</f>
        <v>Club Championships</v>
      </c>
      <c r="B44" s="17">
        <f>'Term 4 2018 - Numbers'!B44</f>
        <v>0</v>
      </c>
      <c r="C44" s="17">
        <f>'Term 4 2018 - Numbers'!Q44</f>
        <v>0</v>
      </c>
      <c r="D44" s="17">
        <f>'Term 4 2018 - Numbers'!Y44</f>
        <v>0</v>
      </c>
      <c r="E44" s="17">
        <f>'Term 4 2018 - Numbers'!AG44</f>
        <v>0</v>
      </c>
      <c r="F44" s="17">
        <f>'Term 4 2018 - Numbers'!AO44</f>
        <v>0</v>
      </c>
      <c r="G44" s="41">
        <f t="shared" si="8"/>
        <v>0</v>
      </c>
      <c r="H44" s="18">
        <v>0</v>
      </c>
    </row>
    <row r="45" spans="1:9">
      <c r="A45" s="30" t="str">
        <f>'Term 4 2018 - Numbers'!A45</f>
        <v>Junior Gold/Silver/Bronze</v>
      </c>
      <c r="B45" s="17">
        <f>'Term 4 2018 - Numbers'!I45</f>
        <v>2615</v>
      </c>
      <c r="C45" s="17">
        <f>'Term 4 2018 - Numbers'!Q45</f>
        <v>0</v>
      </c>
      <c r="D45" s="17">
        <f>'Term 4 2018 - Numbers'!Y45</f>
        <v>0</v>
      </c>
      <c r="E45" s="17">
        <f>'Term 4 2018 - Numbers'!AG45</f>
        <v>0</v>
      </c>
      <c r="F45" s="17">
        <f>'Term 4 2018 - Numbers'!AO45</f>
        <v>0</v>
      </c>
      <c r="G45" s="41">
        <f t="shared" si="8"/>
        <v>2615</v>
      </c>
      <c r="H45" s="63">
        <f>G45/4</f>
        <v>653.75</v>
      </c>
    </row>
    <row r="46" spans="1:9">
      <c r="A46" s="30" t="str">
        <f>'Term 4 2018 - Numbers'!A46</f>
        <v>AMT - January 2019</v>
      </c>
      <c r="B46" s="17">
        <f>'Term 4 2018 - Numbers'!B46</f>
        <v>0</v>
      </c>
      <c r="C46" s="17">
        <f>'Term 4 2018 - Numbers'!Q46</f>
        <v>0</v>
      </c>
      <c r="D46" s="17">
        <f>'Term 4 2018 - Numbers'!Y46</f>
        <v>0</v>
      </c>
      <c r="E46" s="17">
        <f>'Term 4 2018 - Numbers'!AG46</f>
        <v>2835</v>
      </c>
      <c r="F46" s="17">
        <f>'Term 4 2018 - Numbers'!AO46</f>
        <v>284</v>
      </c>
      <c r="G46" s="41">
        <f t="shared" si="8"/>
        <v>3119</v>
      </c>
      <c r="H46" s="63">
        <f>G46/5</f>
        <v>623.79999999999995</v>
      </c>
    </row>
    <row r="47" spans="1:9" s="45" customFormat="1">
      <c r="A47" s="33" t="s">
        <v>18</v>
      </c>
      <c r="B47" s="43">
        <f>SUM(B40:B46)</f>
        <v>2615</v>
      </c>
      <c r="C47" s="43">
        <f>'Term 4 2018 - Numbers'!Q47</f>
        <v>0</v>
      </c>
      <c r="D47" s="43">
        <f>'Term 4 2018 - Numbers'!R47</f>
        <v>0</v>
      </c>
      <c r="E47" s="43">
        <f>'Term 4 2018 - Numbers'!AG47</f>
        <v>2835</v>
      </c>
      <c r="F47" s="43">
        <f>SUM(F40:F45)</f>
        <v>105</v>
      </c>
      <c r="G47" s="44">
        <f t="shared" si="8"/>
        <v>5555</v>
      </c>
      <c r="H47" s="52">
        <f>SUM(H40:H46)</f>
        <v>1312.55</v>
      </c>
      <c r="I47" s="44"/>
    </row>
    <row r="48" spans="1:9" s="59" customFormat="1" ht="20" thickBot="1">
      <c r="A48" s="39" t="s">
        <v>44</v>
      </c>
      <c r="B48" s="56">
        <f t="shared" ref="B48:H48" si="9">SUM(B17+B27+B38+B47)</f>
        <v>2615</v>
      </c>
      <c r="C48" s="56">
        <f t="shared" si="9"/>
        <v>103</v>
      </c>
      <c r="D48" s="56">
        <f t="shared" si="9"/>
        <v>78</v>
      </c>
      <c r="E48" s="56">
        <f t="shared" si="9"/>
        <v>2867</v>
      </c>
      <c r="F48" s="56">
        <f t="shared" si="9"/>
        <v>245</v>
      </c>
      <c r="G48" s="57">
        <f t="shared" si="9"/>
        <v>7501</v>
      </c>
      <c r="H48" s="60">
        <f t="shared" si="9"/>
        <v>1533.9576479076479</v>
      </c>
      <c r="I48" s="58"/>
    </row>
    <row r="49" ht="17" thickTop="1"/>
  </sheetData>
  <pageMargins left="0.7" right="0.7" top="0.75" bottom="0.75" header="0.3" footer="0.3"/>
  <pageSetup paperSize="9" orientation="portrait" horizontalDpi="0" verticalDpi="0"/>
  <cellWatches>
    <cellWatch r="G11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8D46-B191-5142-85CD-AEBA5B57CB6C}">
  <dimension ref="A1:CC49"/>
  <sheetViews>
    <sheetView topLeftCell="V1" workbookViewId="0">
      <selection activeCell="CE46" sqref="CE46"/>
    </sheetView>
  </sheetViews>
  <sheetFormatPr baseColWidth="10" defaultRowHeight="16"/>
  <cols>
    <col min="1" max="1" width="32.6640625" customWidth="1"/>
    <col min="2" max="7" width="10.83203125" style="2"/>
    <col min="9" max="9" width="10.83203125" style="1"/>
    <col min="10" max="15" width="10.83203125" style="2"/>
    <col min="17" max="17" width="10.83203125" style="1"/>
    <col min="18" max="23" width="10.83203125" style="2"/>
    <col min="25" max="25" width="10.83203125" style="1"/>
    <col min="26" max="31" width="10.83203125" style="2"/>
    <col min="33" max="33" width="10.83203125" style="1"/>
    <col min="34" max="39" width="10.83203125" style="2"/>
    <col min="41" max="41" width="10.83203125" style="1"/>
    <col min="42" max="47" width="10.83203125" style="2"/>
    <col min="49" max="49" width="10.83203125" style="1"/>
    <col min="50" max="55" width="10.83203125" style="2"/>
    <col min="57" max="57" width="10.83203125" style="1"/>
    <col min="58" max="63" width="10.83203125" style="2"/>
    <col min="65" max="65" width="10.83203125" style="1"/>
    <col min="66" max="71" width="10.83203125" style="2"/>
    <col min="73" max="73" width="10.83203125" style="1"/>
    <col min="74" max="79" width="10.83203125" style="2"/>
    <col min="81" max="81" width="10.83203125" style="1"/>
  </cols>
  <sheetData>
    <row r="1" spans="1:81">
      <c r="A1" t="s">
        <v>109</v>
      </c>
      <c r="B1" s="3">
        <v>43500</v>
      </c>
      <c r="C1" s="3">
        <v>43501</v>
      </c>
      <c r="D1" s="3">
        <v>43502</v>
      </c>
      <c r="E1" s="3">
        <v>43503</v>
      </c>
      <c r="F1" s="3">
        <v>43504</v>
      </c>
      <c r="G1" s="3">
        <v>43505</v>
      </c>
      <c r="H1" s="3">
        <v>43506</v>
      </c>
      <c r="I1" s="6" t="s">
        <v>17</v>
      </c>
      <c r="J1" s="3">
        <v>43507</v>
      </c>
      <c r="K1" s="3">
        <v>43508</v>
      </c>
      <c r="L1" s="3">
        <v>43509</v>
      </c>
      <c r="M1" s="3">
        <v>43510</v>
      </c>
      <c r="N1" s="3">
        <v>43511</v>
      </c>
      <c r="O1" s="3">
        <v>43512</v>
      </c>
      <c r="P1" s="3">
        <v>43513</v>
      </c>
      <c r="Q1" s="6" t="s">
        <v>17</v>
      </c>
      <c r="R1" s="3">
        <v>43514</v>
      </c>
      <c r="S1" s="3">
        <v>43515</v>
      </c>
      <c r="T1" s="3">
        <v>43516</v>
      </c>
      <c r="U1" s="3">
        <v>43517</v>
      </c>
      <c r="V1" s="3">
        <v>43518</v>
      </c>
      <c r="W1" s="3">
        <v>43519</v>
      </c>
      <c r="X1" s="3">
        <v>43520</v>
      </c>
      <c r="Y1" s="6" t="s">
        <v>17</v>
      </c>
      <c r="Z1" s="3">
        <v>43521</v>
      </c>
      <c r="AA1" s="3">
        <v>43522</v>
      </c>
      <c r="AB1" s="3">
        <v>43523</v>
      </c>
      <c r="AC1" s="3">
        <v>43524</v>
      </c>
      <c r="AD1" s="3">
        <v>43525</v>
      </c>
      <c r="AE1" s="3">
        <v>43526</v>
      </c>
      <c r="AF1" s="3">
        <v>43527</v>
      </c>
      <c r="AG1" s="6" t="s">
        <v>17</v>
      </c>
      <c r="AH1" s="3">
        <v>43528</v>
      </c>
      <c r="AI1" s="3">
        <v>43529</v>
      </c>
      <c r="AJ1" s="3">
        <v>43530</v>
      </c>
      <c r="AK1" s="3">
        <v>43531</v>
      </c>
      <c r="AL1" s="3">
        <v>43532</v>
      </c>
      <c r="AM1" s="3">
        <v>43533</v>
      </c>
      <c r="AN1" s="3">
        <v>43534</v>
      </c>
      <c r="AO1" s="6" t="s">
        <v>17</v>
      </c>
      <c r="AP1" s="3">
        <v>43535</v>
      </c>
      <c r="AQ1" s="3">
        <v>43536</v>
      </c>
      <c r="AR1" s="3">
        <v>43537</v>
      </c>
      <c r="AS1" s="3">
        <v>43538</v>
      </c>
      <c r="AT1" s="3">
        <v>43539</v>
      </c>
      <c r="AU1" s="3">
        <v>43540</v>
      </c>
      <c r="AV1" s="3">
        <v>43541</v>
      </c>
      <c r="AW1" s="6" t="s">
        <v>17</v>
      </c>
      <c r="AX1" s="3">
        <v>43542</v>
      </c>
      <c r="AY1" s="3">
        <v>43543</v>
      </c>
      <c r="AZ1" s="3">
        <v>43544</v>
      </c>
      <c r="BA1" s="3">
        <v>43545</v>
      </c>
      <c r="BB1" s="3">
        <v>43546</v>
      </c>
      <c r="BC1" s="3">
        <v>43547</v>
      </c>
      <c r="BD1" s="3">
        <v>43548</v>
      </c>
      <c r="BE1" s="6" t="s">
        <v>17</v>
      </c>
      <c r="BF1" s="3">
        <v>43549</v>
      </c>
      <c r="BG1" s="3">
        <v>43550</v>
      </c>
      <c r="BH1" s="3">
        <v>43551</v>
      </c>
      <c r="BI1" s="3">
        <v>43552</v>
      </c>
      <c r="BJ1" s="3">
        <v>43553</v>
      </c>
      <c r="BK1" s="3">
        <v>43554</v>
      </c>
      <c r="BL1" s="3">
        <v>43555</v>
      </c>
      <c r="BM1" s="6" t="s">
        <v>17</v>
      </c>
      <c r="BN1" s="3">
        <v>43556</v>
      </c>
      <c r="BO1" s="3">
        <v>43557</v>
      </c>
      <c r="BP1" s="3">
        <v>43558</v>
      </c>
      <c r="BQ1" s="3">
        <v>43559</v>
      </c>
      <c r="BR1" s="3">
        <v>43560</v>
      </c>
      <c r="BS1" s="3">
        <v>43561</v>
      </c>
      <c r="BT1" s="3">
        <v>43562</v>
      </c>
      <c r="BU1" s="6" t="s">
        <v>17</v>
      </c>
      <c r="BV1" s="3">
        <v>43563</v>
      </c>
      <c r="BW1" s="3">
        <v>43564</v>
      </c>
      <c r="BX1" s="3">
        <v>43565</v>
      </c>
      <c r="BY1" s="3">
        <v>43566</v>
      </c>
      <c r="BZ1" s="3">
        <v>43567</v>
      </c>
      <c r="CA1" s="3">
        <v>43568</v>
      </c>
      <c r="CB1" s="3">
        <v>43569</v>
      </c>
      <c r="CC1" s="6" t="s">
        <v>17</v>
      </c>
    </row>
    <row r="2" spans="1:81" ht="17" thickBot="1">
      <c r="B2" s="4" t="s">
        <v>2</v>
      </c>
      <c r="C2" s="4" t="s">
        <v>3</v>
      </c>
      <c r="D2" s="4" t="s">
        <v>4</v>
      </c>
      <c r="E2" s="4" t="s">
        <v>1</v>
      </c>
      <c r="F2" s="4" t="s">
        <v>5</v>
      </c>
      <c r="G2" s="4" t="s">
        <v>6</v>
      </c>
      <c r="H2" s="4" t="s">
        <v>7</v>
      </c>
      <c r="I2" s="5"/>
      <c r="J2" s="4" t="s">
        <v>2</v>
      </c>
      <c r="K2" s="4" t="s">
        <v>3</v>
      </c>
      <c r="L2" s="4" t="s">
        <v>4</v>
      </c>
      <c r="M2" s="4" t="s">
        <v>1</v>
      </c>
      <c r="N2" s="4" t="s">
        <v>5</v>
      </c>
      <c r="O2" s="4" t="s">
        <v>6</v>
      </c>
      <c r="P2" s="4" t="s">
        <v>7</v>
      </c>
      <c r="Q2" s="5"/>
      <c r="R2" s="4" t="s">
        <v>2</v>
      </c>
      <c r="S2" s="4" t="s">
        <v>3</v>
      </c>
      <c r="T2" s="4" t="s">
        <v>4</v>
      </c>
      <c r="U2" s="4" t="s">
        <v>1</v>
      </c>
      <c r="V2" s="4" t="s">
        <v>5</v>
      </c>
      <c r="W2" s="4" t="s">
        <v>6</v>
      </c>
      <c r="X2" s="4" t="s">
        <v>7</v>
      </c>
      <c r="Y2" s="5"/>
      <c r="Z2" s="4" t="s">
        <v>2</v>
      </c>
      <c r="AA2" s="4" t="s">
        <v>3</v>
      </c>
      <c r="AB2" s="4" t="s">
        <v>4</v>
      </c>
      <c r="AC2" s="4" t="s">
        <v>1</v>
      </c>
      <c r="AD2" s="4" t="s">
        <v>5</v>
      </c>
      <c r="AE2" s="4" t="s">
        <v>6</v>
      </c>
      <c r="AF2" s="4" t="s">
        <v>7</v>
      </c>
      <c r="AG2" s="5"/>
      <c r="AH2" s="4" t="s">
        <v>2</v>
      </c>
      <c r="AI2" s="4" t="s">
        <v>3</v>
      </c>
      <c r="AJ2" s="4" t="s">
        <v>4</v>
      </c>
      <c r="AK2" s="4" t="s">
        <v>1</v>
      </c>
      <c r="AL2" s="4" t="s">
        <v>5</v>
      </c>
      <c r="AM2" s="4" t="s">
        <v>6</v>
      </c>
      <c r="AN2" s="4" t="s">
        <v>7</v>
      </c>
      <c r="AO2" s="5"/>
      <c r="AP2" s="4" t="s">
        <v>2</v>
      </c>
      <c r="AQ2" s="4" t="s">
        <v>3</v>
      </c>
      <c r="AR2" s="4" t="s">
        <v>4</v>
      </c>
      <c r="AS2" s="4" t="s">
        <v>1</v>
      </c>
      <c r="AT2" s="4" t="s">
        <v>5</v>
      </c>
      <c r="AU2" s="4" t="s">
        <v>6</v>
      </c>
      <c r="AV2" s="4" t="s">
        <v>7</v>
      </c>
      <c r="AW2" s="5"/>
      <c r="AX2" s="4" t="s">
        <v>2</v>
      </c>
      <c r="AY2" s="4" t="s">
        <v>3</v>
      </c>
      <c r="AZ2" s="4" t="s">
        <v>4</v>
      </c>
      <c r="BA2" s="4" t="s">
        <v>1</v>
      </c>
      <c r="BB2" s="4" t="s">
        <v>5</v>
      </c>
      <c r="BC2" s="4" t="s">
        <v>6</v>
      </c>
      <c r="BD2" s="4" t="s">
        <v>7</v>
      </c>
      <c r="BE2" s="5"/>
      <c r="BF2" s="4" t="s">
        <v>2</v>
      </c>
      <c r="BG2" s="4" t="s">
        <v>3</v>
      </c>
      <c r="BH2" s="4" t="s">
        <v>4</v>
      </c>
      <c r="BI2" s="4" t="s">
        <v>1</v>
      </c>
      <c r="BJ2" s="4" t="s">
        <v>5</v>
      </c>
      <c r="BK2" s="4" t="s">
        <v>6</v>
      </c>
      <c r="BL2" s="4" t="s">
        <v>7</v>
      </c>
      <c r="BM2" s="5"/>
      <c r="BN2" s="4" t="s">
        <v>2</v>
      </c>
      <c r="BO2" s="4" t="s">
        <v>3</v>
      </c>
      <c r="BP2" s="4" t="s">
        <v>4</v>
      </c>
      <c r="BQ2" s="4" t="s">
        <v>1</v>
      </c>
      <c r="BR2" s="4" t="s">
        <v>5</v>
      </c>
      <c r="BS2" s="4" t="s">
        <v>6</v>
      </c>
      <c r="BT2" s="4" t="s">
        <v>7</v>
      </c>
      <c r="BU2" s="5"/>
      <c r="BV2" s="4" t="s">
        <v>2</v>
      </c>
      <c r="BW2" s="4" t="s">
        <v>3</v>
      </c>
      <c r="BX2" s="4" t="s">
        <v>4</v>
      </c>
      <c r="BY2" s="4" t="s">
        <v>1</v>
      </c>
      <c r="BZ2" s="4" t="s">
        <v>5</v>
      </c>
      <c r="CA2" s="4" t="s">
        <v>6</v>
      </c>
      <c r="CB2" s="4" t="s">
        <v>7</v>
      </c>
      <c r="CC2" s="5"/>
    </row>
    <row r="3" spans="1:81" s="8" customFormat="1" ht="17" thickTop="1">
      <c r="A3" s="3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22"/>
      <c r="M3" s="22"/>
      <c r="N3" s="22"/>
      <c r="O3" s="22"/>
      <c r="P3" s="22"/>
      <c r="Q3" s="9"/>
      <c r="R3" s="2"/>
      <c r="S3" s="2"/>
      <c r="T3" s="2"/>
      <c r="U3" s="2"/>
      <c r="V3" s="2"/>
      <c r="W3" s="2"/>
      <c r="X3" s="2"/>
      <c r="Y3" s="9"/>
      <c r="AD3" s="22"/>
      <c r="AE3" s="22"/>
      <c r="AF3" s="22"/>
      <c r="AG3" s="9"/>
      <c r="AH3" s="2"/>
      <c r="AI3" s="2"/>
      <c r="AJ3" s="2"/>
      <c r="AK3" s="2"/>
      <c r="AL3" s="2"/>
      <c r="AM3" s="2"/>
      <c r="AN3" s="2"/>
      <c r="AO3" s="9"/>
      <c r="AP3" s="2"/>
      <c r="AQ3" s="2"/>
      <c r="AR3" s="2"/>
      <c r="AS3" s="2"/>
      <c r="AT3" s="2"/>
      <c r="AU3" s="2"/>
      <c r="AV3" s="2"/>
      <c r="AW3" s="9"/>
      <c r="AX3" s="2"/>
      <c r="AY3" s="2"/>
      <c r="AZ3" s="2"/>
      <c r="BA3" s="2"/>
      <c r="BB3" s="2"/>
      <c r="BC3" s="2"/>
      <c r="BD3" s="2"/>
      <c r="BE3" s="11"/>
      <c r="BF3" s="2"/>
      <c r="BG3" s="2"/>
      <c r="BH3" s="2"/>
      <c r="BI3" s="2"/>
      <c r="BJ3" s="2"/>
      <c r="BK3" s="2"/>
      <c r="BL3" s="2"/>
      <c r="BM3" s="9"/>
      <c r="BN3" s="2"/>
      <c r="BO3" s="2"/>
      <c r="BP3" s="2"/>
      <c r="BQ3" s="2"/>
      <c r="BR3" s="2"/>
      <c r="BS3" s="2"/>
      <c r="BT3" s="2"/>
      <c r="BU3" s="9"/>
      <c r="BV3" s="2"/>
      <c r="BW3" s="2"/>
      <c r="BX3" s="2"/>
      <c r="BY3" s="2"/>
      <c r="BZ3" s="2"/>
      <c r="CA3" s="2"/>
      <c r="CB3" s="2"/>
      <c r="CC3" s="9"/>
    </row>
    <row r="4" spans="1:81">
      <c r="A4" s="29" t="s">
        <v>8</v>
      </c>
      <c r="B4" s="2">
        <v>0</v>
      </c>
      <c r="C4" s="2">
        <v>0</v>
      </c>
      <c r="D4" s="2">
        <v>0</v>
      </c>
      <c r="E4" s="2">
        <v>4</v>
      </c>
      <c r="F4" s="2">
        <v>0</v>
      </c>
      <c r="G4" s="2">
        <v>0</v>
      </c>
      <c r="H4" s="2">
        <v>0</v>
      </c>
      <c r="I4" s="11">
        <f>SUM(B4:H4)</f>
        <v>4</v>
      </c>
      <c r="J4" s="2">
        <v>0</v>
      </c>
      <c r="K4" s="2">
        <v>0</v>
      </c>
      <c r="L4" s="2">
        <v>0</v>
      </c>
      <c r="M4" s="2">
        <v>6</v>
      </c>
      <c r="N4" s="2">
        <v>0</v>
      </c>
      <c r="O4" s="2">
        <v>0</v>
      </c>
      <c r="P4" s="2">
        <v>0</v>
      </c>
      <c r="Q4" s="11">
        <f>SUM(J4:P4)</f>
        <v>6</v>
      </c>
      <c r="R4" s="2">
        <v>0</v>
      </c>
      <c r="S4" s="2">
        <v>0</v>
      </c>
      <c r="T4" s="2">
        <v>0</v>
      </c>
      <c r="U4" s="2">
        <v>5</v>
      </c>
      <c r="V4" s="2">
        <v>0</v>
      </c>
      <c r="W4" s="2">
        <v>0</v>
      </c>
      <c r="X4" s="2">
        <v>0</v>
      </c>
      <c r="Y4" s="11">
        <f>SUM(R4:X4)</f>
        <v>5</v>
      </c>
      <c r="Z4" s="2">
        <v>0</v>
      </c>
      <c r="AA4" s="2">
        <v>0</v>
      </c>
      <c r="AB4" s="2">
        <v>0</v>
      </c>
      <c r="AC4" s="2">
        <v>5</v>
      </c>
      <c r="AD4" s="2">
        <v>0</v>
      </c>
      <c r="AE4" s="2">
        <v>0</v>
      </c>
      <c r="AF4" s="2">
        <v>0</v>
      </c>
      <c r="AG4" s="11">
        <f>SUM(Z4:AF4)</f>
        <v>5</v>
      </c>
      <c r="AH4" s="2">
        <v>0</v>
      </c>
      <c r="AI4" s="2">
        <v>0</v>
      </c>
      <c r="AJ4" s="2">
        <v>0</v>
      </c>
      <c r="AK4" s="2">
        <v>5</v>
      </c>
      <c r="AL4" s="2">
        <v>0</v>
      </c>
      <c r="AM4" s="2">
        <v>0</v>
      </c>
      <c r="AN4" s="2">
        <v>0</v>
      </c>
      <c r="AO4" s="11">
        <f>SUM(AH4:AN4)</f>
        <v>5</v>
      </c>
      <c r="AP4" s="2">
        <v>0</v>
      </c>
      <c r="AQ4" s="2">
        <v>0</v>
      </c>
      <c r="AR4" s="2">
        <v>0</v>
      </c>
      <c r="AS4" s="2">
        <v>5</v>
      </c>
      <c r="AT4" s="2">
        <v>0</v>
      </c>
      <c r="AU4" s="2">
        <v>0</v>
      </c>
      <c r="AV4" s="2">
        <v>0</v>
      </c>
      <c r="AW4" s="11">
        <f t="shared" ref="AW4:AW15" si="0">SUM(BN4:BT4)</f>
        <v>5</v>
      </c>
      <c r="AX4" s="2">
        <v>0</v>
      </c>
      <c r="AY4" s="2">
        <v>0</v>
      </c>
      <c r="AZ4" s="2">
        <v>0</v>
      </c>
      <c r="BA4" s="2">
        <v>5</v>
      </c>
      <c r="BB4" s="2">
        <v>0</v>
      </c>
      <c r="BC4" s="2">
        <v>0</v>
      </c>
      <c r="BD4" s="2">
        <v>0</v>
      </c>
      <c r="BE4" s="11">
        <f>SUM(AX4:BD4)</f>
        <v>5</v>
      </c>
      <c r="BF4" s="2">
        <v>0</v>
      </c>
      <c r="BG4" s="2">
        <v>0</v>
      </c>
      <c r="BH4" s="2">
        <v>0</v>
      </c>
      <c r="BI4" s="2">
        <v>5</v>
      </c>
      <c r="BJ4" s="2">
        <v>0</v>
      </c>
      <c r="BK4" s="55">
        <v>0</v>
      </c>
      <c r="BL4" s="2">
        <v>0</v>
      </c>
      <c r="BM4" s="11">
        <f>SUM(BF4:BL4)</f>
        <v>5</v>
      </c>
      <c r="BN4" s="2">
        <v>0</v>
      </c>
      <c r="BO4" s="2">
        <v>0</v>
      </c>
      <c r="BP4" s="2">
        <v>0</v>
      </c>
      <c r="BQ4" s="2">
        <v>5</v>
      </c>
      <c r="BR4" s="2">
        <v>0</v>
      </c>
      <c r="BS4" s="2">
        <v>0</v>
      </c>
      <c r="BT4" s="2">
        <v>0</v>
      </c>
      <c r="BU4" s="11">
        <f>SUM(BN4:BT4)</f>
        <v>5</v>
      </c>
      <c r="BV4" s="2">
        <v>0</v>
      </c>
      <c r="BW4" s="2">
        <v>0</v>
      </c>
      <c r="BX4" s="2">
        <v>0</v>
      </c>
      <c r="BY4" s="2">
        <v>5</v>
      </c>
      <c r="BZ4" s="2">
        <v>0</v>
      </c>
      <c r="CA4" s="2">
        <v>0</v>
      </c>
      <c r="CB4" s="2">
        <v>0</v>
      </c>
      <c r="CC4" s="11">
        <f>SUM(BV4:CB4)</f>
        <v>5</v>
      </c>
    </row>
    <row r="5" spans="1:81">
      <c r="A5" s="29" t="s">
        <v>9</v>
      </c>
      <c r="B5" s="2">
        <v>5</v>
      </c>
      <c r="C5" s="2">
        <v>2</v>
      </c>
      <c r="D5" s="2">
        <v>8</v>
      </c>
      <c r="E5" s="2">
        <v>6</v>
      </c>
      <c r="F5" s="2">
        <v>4</v>
      </c>
      <c r="G5" s="2">
        <v>6</v>
      </c>
      <c r="H5" s="2">
        <v>0</v>
      </c>
      <c r="I5" s="11">
        <f t="shared" ref="I5:I16" si="1">SUM(B5:H5)</f>
        <v>31</v>
      </c>
      <c r="J5" s="2">
        <v>4</v>
      </c>
      <c r="K5" s="2">
        <v>4</v>
      </c>
      <c r="L5" s="2">
        <v>9</v>
      </c>
      <c r="M5" s="2">
        <v>5</v>
      </c>
      <c r="N5" s="2">
        <v>3</v>
      </c>
      <c r="O5" s="2">
        <v>6</v>
      </c>
      <c r="P5" s="2">
        <v>0</v>
      </c>
      <c r="Q5" s="11">
        <f t="shared" ref="Q5:Q16" si="2">SUM(J5:P5)</f>
        <v>31</v>
      </c>
      <c r="R5" s="2">
        <v>6</v>
      </c>
      <c r="S5" s="2">
        <v>5</v>
      </c>
      <c r="T5" s="2">
        <v>7</v>
      </c>
      <c r="U5" s="2">
        <v>6</v>
      </c>
      <c r="V5" s="2">
        <v>4</v>
      </c>
      <c r="W5" s="2">
        <v>3</v>
      </c>
      <c r="X5" s="2">
        <v>0</v>
      </c>
      <c r="Y5" s="11">
        <f t="shared" ref="Y5:Y16" si="3">SUM(R5:X5)</f>
        <v>31</v>
      </c>
      <c r="Z5" s="2">
        <v>8</v>
      </c>
      <c r="AA5" s="2">
        <v>6</v>
      </c>
      <c r="AB5" s="2">
        <v>10</v>
      </c>
      <c r="AC5" s="2">
        <v>6</v>
      </c>
      <c r="AD5" s="2">
        <v>4</v>
      </c>
      <c r="AE5" s="2">
        <v>6</v>
      </c>
      <c r="AF5" s="2">
        <v>0</v>
      </c>
      <c r="AG5" s="11">
        <f t="shared" ref="AG5:AG16" si="4">SUM(Z5:AF5)</f>
        <v>40</v>
      </c>
      <c r="AH5" s="2">
        <v>9</v>
      </c>
      <c r="AI5" s="2">
        <v>6</v>
      </c>
      <c r="AJ5" s="2">
        <v>4</v>
      </c>
      <c r="AK5" s="2">
        <v>6</v>
      </c>
      <c r="AL5" s="2">
        <v>3</v>
      </c>
      <c r="AM5" s="2">
        <v>5</v>
      </c>
      <c r="AN5" s="2">
        <v>0</v>
      </c>
      <c r="AO5" s="11">
        <f t="shared" ref="AO5:AO16" si="5">SUM(AH5:AN5)</f>
        <v>33</v>
      </c>
      <c r="AP5" s="2">
        <v>8</v>
      </c>
      <c r="AQ5" s="2">
        <v>6</v>
      </c>
      <c r="AR5" s="2">
        <v>7</v>
      </c>
      <c r="AS5" s="2">
        <v>5</v>
      </c>
      <c r="AT5" s="2">
        <v>3</v>
      </c>
      <c r="AU5" s="55">
        <v>5</v>
      </c>
      <c r="AV5" s="2">
        <v>0</v>
      </c>
      <c r="AW5" s="11">
        <v>34</v>
      </c>
      <c r="AX5" s="2">
        <v>8</v>
      </c>
      <c r="AY5" s="2">
        <v>5</v>
      </c>
      <c r="AZ5" s="2">
        <v>9</v>
      </c>
      <c r="BA5" s="2">
        <v>5</v>
      </c>
      <c r="BB5" s="2">
        <v>3</v>
      </c>
      <c r="BC5" s="2">
        <v>5</v>
      </c>
      <c r="BD5" s="2">
        <v>0</v>
      </c>
      <c r="BE5" s="11">
        <f t="shared" ref="BE5:BE16" si="6">SUM(AX5:BD5)</f>
        <v>35</v>
      </c>
      <c r="BF5" s="2">
        <v>5</v>
      </c>
      <c r="BG5" s="2">
        <v>5</v>
      </c>
      <c r="BH5" s="2">
        <v>8</v>
      </c>
      <c r="BI5" s="2">
        <v>3</v>
      </c>
      <c r="BJ5" s="2">
        <v>3</v>
      </c>
      <c r="BK5" s="55">
        <v>0</v>
      </c>
      <c r="BL5" s="2">
        <v>0</v>
      </c>
      <c r="BM5" s="11">
        <f t="shared" ref="BM5:BM16" si="7">SUM(BF5:BL5)</f>
        <v>24</v>
      </c>
      <c r="BN5" s="2">
        <v>8</v>
      </c>
      <c r="BO5" s="2">
        <v>5</v>
      </c>
      <c r="BP5" s="2">
        <v>6</v>
      </c>
      <c r="BQ5" s="2">
        <v>7</v>
      </c>
      <c r="BR5" s="2">
        <v>3</v>
      </c>
      <c r="BS5" s="2">
        <v>4</v>
      </c>
      <c r="BT5" s="2">
        <v>0</v>
      </c>
      <c r="BU5" s="11">
        <f t="shared" ref="BU5:BU16" si="8">SUM(BN5:BT5)</f>
        <v>33</v>
      </c>
      <c r="BV5" s="2">
        <v>4</v>
      </c>
      <c r="BW5" s="2">
        <v>5</v>
      </c>
      <c r="BX5" s="2">
        <v>9</v>
      </c>
      <c r="BY5" s="2">
        <v>9</v>
      </c>
      <c r="BZ5" s="2">
        <v>4</v>
      </c>
      <c r="CA5" s="2">
        <v>3</v>
      </c>
      <c r="CB5" s="2">
        <v>0</v>
      </c>
      <c r="CC5" s="11">
        <f t="shared" ref="CC5:CC16" si="9">SUM(BV5:CB5)</f>
        <v>34</v>
      </c>
    </row>
    <row r="6" spans="1:81">
      <c r="A6" s="29" t="s">
        <v>10</v>
      </c>
      <c r="B6" s="2">
        <v>2</v>
      </c>
      <c r="C6" s="2">
        <v>2</v>
      </c>
      <c r="D6" s="2">
        <v>6</v>
      </c>
      <c r="E6" s="2">
        <v>2</v>
      </c>
      <c r="F6" s="2">
        <v>5</v>
      </c>
      <c r="G6" s="2">
        <v>7</v>
      </c>
      <c r="H6" s="2">
        <v>0</v>
      </c>
      <c r="I6" s="11">
        <f t="shared" si="1"/>
        <v>24</v>
      </c>
      <c r="J6" s="2">
        <v>2</v>
      </c>
      <c r="K6" s="2">
        <v>2</v>
      </c>
      <c r="L6" s="2">
        <v>6</v>
      </c>
      <c r="M6" s="2">
        <v>2</v>
      </c>
      <c r="N6" s="2">
        <v>5</v>
      </c>
      <c r="O6" s="2">
        <v>7</v>
      </c>
      <c r="P6" s="2">
        <v>0</v>
      </c>
      <c r="Q6" s="11">
        <f t="shared" si="2"/>
        <v>24</v>
      </c>
      <c r="R6" s="2">
        <v>1</v>
      </c>
      <c r="S6" s="2">
        <v>2</v>
      </c>
      <c r="T6" s="2">
        <v>5</v>
      </c>
      <c r="U6" s="2">
        <v>4</v>
      </c>
      <c r="V6" s="2">
        <v>5</v>
      </c>
      <c r="W6" s="55">
        <v>0</v>
      </c>
      <c r="X6" s="2">
        <v>0</v>
      </c>
      <c r="Y6" s="11">
        <f t="shared" si="3"/>
        <v>17</v>
      </c>
      <c r="Z6" s="2">
        <v>0</v>
      </c>
      <c r="AA6" s="2">
        <v>4</v>
      </c>
      <c r="AB6" s="2">
        <v>5</v>
      </c>
      <c r="AC6" s="2">
        <v>4</v>
      </c>
      <c r="AD6" s="2">
        <v>5</v>
      </c>
      <c r="AE6" s="2">
        <v>6</v>
      </c>
      <c r="AF6" s="2">
        <v>0</v>
      </c>
      <c r="AG6" s="11">
        <f t="shared" si="4"/>
        <v>24</v>
      </c>
      <c r="AH6" s="2">
        <v>0</v>
      </c>
      <c r="AI6" s="2">
        <v>3</v>
      </c>
      <c r="AJ6" s="2">
        <v>0</v>
      </c>
      <c r="AK6" s="2">
        <v>5</v>
      </c>
      <c r="AL6" s="2">
        <v>6</v>
      </c>
      <c r="AM6" s="2">
        <v>6</v>
      </c>
      <c r="AN6" s="2">
        <v>0</v>
      </c>
      <c r="AO6" s="11">
        <f t="shared" si="5"/>
        <v>20</v>
      </c>
      <c r="AP6" s="2">
        <v>0</v>
      </c>
      <c r="AQ6" s="2">
        <v>3</v>
      </c>
      <c r="AR6" s="2">
        <v>2</v>
      </c>
      <c r="AS6" s="2">
        <v>4</v>
      </c>
      <c r="AT6" s="2">
        <v>6</v>
      </c>
      <c r="AU6" s="55">
        <v>0</v>
      </c>
      <c r="AV6" s="2">
        <v>0</v>
      </c>
      <c r="AW6" s="11">
        <v>15</v>
      </c>
      <c r="AX6" s="2">
        <v>0</v>
      </c>
      <c r="AY6" s="2">
        <v>2</v>
      </c>
      <c r="AZ6" s="2">
        <v>4</v>
      </c>
      <c r="BA6" s="2">
        <v>4</v>
      </c>
      <c r="BB6" s="2">
        <v>3</v>
      </c>
      <c r="BC6" s="2">
        <v>5</v>
      </c>
      <c r="BD6" s="64">
        <v>0</v>
      </c>
      <c r="BE6" s="11">
        <f t="shared" si="6"/>
        <v>18</v>
      </c>
      <c r="BF6" s="2">
        <v>0</v>
      </c>
      <c r="BG6" s="2">
        <v>4</v>
      </c>
      <c r="BH6" s="2">
        <v>5</v>
      </c>
      <c r="BI6" s="2">
        <v>4</v>
      </c>
      <c r="BJ6" s="2">
        <v>5</v>
      </c>
      <c r="BK6" s="55">
        <v>0</v>
      </c>
      <c r="BL6" s="2">
        <v>0</v>
      </c>
      <c r="BM6" s="11">
        <f t="shared" si="7"/>
        <v>18</v>
      </c>
      <c r="BN6" s="2">
        <v>0</v>
      </c>
      <c r="BO6" s="2">
        <v>4</v>
      </c>
      <c r="BP6" s="2">
        <v>5</v>
      </c>
      <c r="BQ6" s="2">
        <v>1</v>
      </c>
      <c r="BR6" s="2">
        <v>5</v>
      </c>
      <c r="BS6" s="2">
        <v>5</v>
      </c>
      <c r="BT6" s="2">
        <v>0</v>
      </c>
      <c r="BU6" s="11">
        <f t="shared" si="8"/>
        <v>20</v>
      </c>
      <c r="BV6" s="2">
        <v>0</v>
      </c>
      <c r="BW6" s="2">
        <v>5</v>
      </c>
      <c r="BX6" s="2">
        <v>5</v>
      </c>
      <c r="BY6" s="2">
        <v>0</v>
      </c>
      <c r="BZ6" s="2">
        <v>0</v>
      </c>
      <c r="CA6" s="2">
        <v>5</v>
      </c>
      <c r="CB6" s="2">
        <v>0</v>
      </c>
      <c r="CC6" s="11">
        <f t="shared" si="9"/>
        <v>15</v>
      </c>
    </row>
    <row r="7" spans="1:81">
      <c r="A7" s="29" t="s">
        <v>11</v>
      </c>
      <c r="B7" s="2">
        <v>3</v>
      </c>
      <c r="C7" s="2">
        <v>4</v>
      </c>
      <c r="D7" s="2">
        <v>4</v>
      </c>
      <c r="E7" s="2">
        <v>5</v>
      </c>
      <c r="F7" s="2">
        <v>2</v>
      </c>
      <c r="G7" s="2">
        <v>10</v>
      </c>
      <c r="H7" s="2">
        <v>0</v>
      </c>
      <c r="I7" s="11">
        <f t="shared" si="1"/>
        <v>28</v>
      </c>
      <c r="J7" s="2">
        <v>4</v>
      </c>
      <c r="K7" s="2">
        <v>3</v>
      </c>
      <c r="L7" s="2">
        <v>4</v>
      </c>
      <c r="M7" s="2">
        <v>3</v>
      </c>
      <c r="N7" s="2">
        <v>2</v>
      </c>
      <c r="O7" s="2">
        <v>8</v>
      </c>
      <c r="P7" s="2">
        <v>0</v>
      </c>
      <c r="Q7" s="11">
        <f t="shared" si="2"/>
        <v>24</v>
      </c>
      <c r="R7" s="2">
        <v>2</v>
      </c>
      <c r="S7" s="2">
        <v>4</v>
      </c>
      <c r="T7" s="2">
        <v>0</v>
      </c>
      <c r="U7" s="2">
        <v>3</v>
      </c>
      <c r="V7" s="2">
        <v>2</v>
      </c>
      <c r="W7" s="2">
        <v>4</v>
      </c>
      <c r="X7" s="2">
        <v>0</v>
      </c>
      <c r="Y7" s="11">
        <f t="shared" si="3"/>
        <v>15</v>
      </c>
      <c r="Z7" s="2">
        <v>6</v>
      </c>
      <c r="AA7" s="2">
        <v>3</v>
      </c>
      <c r="AB7" s="2">
        <v>4</v>
      </c>
      <c r="AC7" s="2">
        <v>4</v>
      </c>
      <c r="AD7" s="2">
        <v>2</v>
      </c>
      <c r="AE7" s="2">
        <v>9</v>
      </c>
      <c r="AF7" s="2">
        <v>0</v>
      </c>
      <c r="AG7" s="11">
        <f t="shared" si="4"/>
        <v>28</v>
      </c>
      <c r="AH7" s="2">
        <v>5</v>
      </c>
      <c r="AI7" s="2">
        <v>3</v>
      </c>
      <c r="AJ7" s="2">
        <v>0</v>
      </c>
      <c r="AK7" s="2">
        <v>4</v>
      </c>
      <c r="AL7" s="2">
        <v>2</v>
      </c>
      <c r="AM7" s="2">
        <v>6</v>
      </c>
      <c r="AN7" s="2">
        <v>0</v>
      </c>
      <c r="AO7" s="11">
        <f t="shared" si="5"/>
        <v>20</v>
      </c>
      <c r="AP7" s="2">
        <v>4</v>
      </c>
      <c r="AQ7" s="2">
        <v>1</v>
      </c>
      <c r="AR7" s="2">
        <v>2</v>
      </c>
      <c r="AS7" s="2">
        <v>4</v>
      </c>
      <c r="AT7" s="2">
        <v>2</v>
      </c>
      <c r="AU7" s="55">
        <v>0</v>
      </c>
      <c r="AV7" s="2">
        <v>0</v>
      </c>
      <c r="AW7" s="11">
        <v>13</v>
      </c>
      <c r="AX7" s="2">
        <v>3</v>
      </c>
      <c r="AY7" s="2">
        <v>3</v>
      </c>
      <c r="AZ7" s="2">
        <v>3</v>
      </c>
      <c r="BA7" s="2">
        <v>3</v>
      </c>
      <c r="BB7" s="2">
        <v>2</v>
      </c>
      <c r="BC7" s="2">
        <v>6</v>
      </c>
      <c r="BD7" s="64">
        <v>0</v>
      </c>
      <c r="BE7" s="11">
        <f t="shared" si="6"/>
        <v>20</v>
      </c>
      <c r="BF7" s="2">
        <v>3</v>
      </c>
      <c r="BG7" s="2">
        <v>3</v>
      </c>
      <c r="BH7" s="2">
        <v>2</v>
      </c>
      <c r="BI7" s="2">
        <v>1</v>
      </c>
      <c r="BJ7" s="2">
        <v>2</v>
      </c>
      <c r="BK7" s="55">
        <v>0</v>
      </c>
      <c r="BL7" s="2">
        <v>0</v>
      </c>
      <c r="BM7" s="11">
        <f t="shared" si="7"/>
        <v>11</v>
      </c>
      <c r="BN7" s="2">
        <v>3</v>
      </c>
      <c r="BO7" s="2">
        <v>3</v>
      </c>
      <c r="BP7" s="2">
        <v>4</v>
      </c>
      <c r="BQ7" s="2">
        <v>2</v>
      </c>
      <c r="BR7" s="2">
        <v>3</v>
      </c>
      <c r="BS7" s="2">
        <v>5</v>
      </c>
      <c r="BT7" s="2">
        <v>0</v>
      </c>
      <c r="BU7" s="11">
        <f t="shared" si="8"/>
        <v>20</v>
      </c>
      <c r="BV7" s="2">
        <v>3</v>
      </c>
      <c r="BW7" s="2">
        <v>3</v>
      </c>
      <c r="BX7" s="2">
        <v>0</v>
      </c>
      <c r="BY7" s="2">
        <v>3</v>
      </c>
      <c r="BZ7" s="2">
        <v>2</v>
      </c>
      <c r="CA7" s="2">
        <v>7</v>
      </c>
      <c r="CB7" s="2">
        <v>0</v>
      </c>
      <c r="CC7" s="11">
        <f t="shared" si="9"/>
        <v>18</v>
      </c>
    </row>
    <row r="8" spans="1:81">
      <c r="A8" s="29" t="s">
        <v>12</v>
      </c>
      <c r="B8" s="2">
        <v>0</v>
      </c>
      <c r="C8" s="2">
        <v>11</v>
      </c>
      <c r="D8" s="2">
        <v>6</v>
      </c>
      <c r="E8" s="2">
        <v>0</v>
      </c>
      <c r="F8" s="2">
        <v>0</v>
      </c>
      <c r="G8" s="2">
        <v>0</v>
      </c>
      <c r="H8" s="2">
        <v>0</v>
      </c>
      <c r="I8" s="11">
        <f t="shared" si="1"/>
        <v>17</v>
      </c>
      <c r="J8" s="2">
        <v>0</v>
      </c>
      <c r="K8" s="2">
        <v>12</v>
      </c>
      <c r="L8" s="2">
        <v>6</v>
      </c>
      <c r="M8" s="2">
        <v>0</v>
      </c>
      <c r="N8" s="2">
        <v>0</v>
      </c>
      <c r="O8" s="2">
        <v>0</v>
      </c>
      <c r="P8" s="2">
        <v>0</v>
      </c>
      <c r="Q8" s="11">
        <f t="shared" si="2"/>
        <v>18</v>
      </c>
      <c r="R8" s="2">
        <v>0</v>
      </c>
      <c r="S8" s="2">
        <v>15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1">
        <f t="shared" si="3"/>
        <v>15</v>
      </c>
      <c r="Z8" s="2">
        <v>0</v>
      </c>
      <c r="AA8" s="2">
        <v>15</v>
      </c>
      <c r="AB8" s="2">
        <v>6</v>
      </c>
      <c r="AC8" s="2">
        <v>0</v>
      </c>
      <c r="AD8" s="2">
        <v>0</v>
      </c>
      <c r="AE8" s="2">
        <v>0</v>
      </c>
      <c r="AF8" s="2">
        <v>0</v>
      </c>
      <c r="AG8" s="11">
        <f t="shared" si="4"/>
        <v>21</v>
      </c>
      <c r="AH8" s="2">
        <v>0</v>
      </c>
      <c r="AI8" s="2">
        <v>13</v>
      </c>
      <c r="AJ8" s="2">
        <v>2</v>
      </c>
      <c r="AK8" s="2">
        <v>0</v>
      </c>
      <c r="AL8" s="2">
        <v>0</v>
      </c>
      <c r="AM8" s="2">
        <v>0</v>
      </c>
      <c r="AN8" s="2">
        <v>0</v>
      </c>
      <c r="AO8" s="11">
        <f t="shared" si="5"/>
        <v>15</v>
      </c>
      <c r="AP8" s="2">
        <v>0</v>
      </c>
      <c r="AQ8" s="2">
        <v>13</v>
      </c>
      <c r="AR8" s="2">
        <v>3</v>
      </c>
      <c r="AS8" s="2">
        <v>0</v>
      </c>
      <c r="AT8" s="2">
        <v>0</v>
      </c>
      <c r="AU8" s="55">
        <v>0</v>
      </c>
      <c r="AV8" s="2">
        <v>0</v>
      </c>
      <c r="AW8" s="11">
        <v>16</v>
      </c>
      <c r="AX8" s="2">
        <v>0</v>
      </c>
      <c r="AY8" s="2">
        <v>15</v>
      </c>
      <c r="AZ8" s="2">
        <v>4</v>
      </c>
      <c r="BA8" s="2">
        <v>0</v>
      </c>
      <c r="BB8" s="2">
        <v>0</v>
      </c>
      <c r="BC8" s="2">
        <v>0</v>
      </c>
      <c r="BD8" s="64">
        <v>0</v>
      </c>
      <c r="BE8" s="11">
        <f t="shared" si="6"/>
        <v>19</v>
      </c>
      <c r="BF8" s="2">
        <v>0</v>
      </c>
      <c r="BG8" s="2">
        <v>12</v>
      </c>
      <c r="BH8" s="2">
        <v>6</v>
      </c>
      <c r="BI8" s="2">
        <v>0</v>
      </c>
      <c r="BJ8" s="2">
        <v>0</v>
      </c>
      <c r="BK8" s="55">
        <v>0</v>
      </c>
      <c r="BL8" s="2">
        <v>0</v>
      </c>
      <c r="BM8" s="11">
        <f t="shared" si="7"/>
        <v>18</v>
      </c>
      <c r="BN8" s="2">
        <v>0</v>
      </c>
      <c r="BO8" s="2">
        <v>12</v>
      </c>
      <c r="BP8" s="2">
        <v>5</v>
      </c>
      <c r="BQ8" s="2">
        <v>0</v>
      </c>
      <c r="BR8" s="2">
        <v>0</v>
      </c>
      <c r="BS8" s="2">
        <v>0</v>
      </c>
      <c r="BT8" s="2">
        <v>0</v>
      </c>
      <c r="BU8" s="11">
        <f t="shared" si="8"/>
        <v>17</v>
      </c>
      <c r="BV8" s="2">
        <v>0</v>
      </c>
      <c r="BW8" s="2">
        <v>8</v>
      </c>
      <c r="BX8" s="2">
        <v>7</v>
      </c>
      <c r="BY8" s="2">
        <v>0</v>
      </c>
      <c r="BZ8" s="2">
        <v>0</v>
      </c>
      <c r="CA8" s="2">
        <v>0</v>
      </c>
      <c r="CB8" s="2">
        <v>0</v>
      </c>
      <c r="CC8" s="11">
        <f t="shared" si="9"/>
        <v>15</v>
      </c>
    </row>
    <row r="9" spans="1:81">
      <c r="A9" s="29" t="s">
        <v>24</v>
      </c>
      <c r="B9" s="2">
        <v>0</v>
      </c>
      <c r="C9" s="2">
        <v>15</v>
      </c>
      <c r="D9" s="2">
        <v>0</v>
      </c>
      <c r="E9" s="2">
        <v>18</v>
      </c>
      <c r="F9" s="2">
        <v>0</v>
      </c>
      <c r="G9" s="2">
        <v>0</v>
      </c>
      <c r="H9" s="2">
        <v>0</v>
      </c>
      <c r="I9" s="11">
        <f t="shared" si="1"/>
        <v>33</v>
      </c>
      <c r="J9" s="2">
        <v>0</v>
      </c>
      <c r="K9" s="2">
        <v>19</v>
      </c>
      <c r="L9" s="2">
        <v>0</v>
      </c>
      <c r="M9" s="2">
        <v>19</v>
      </c>
      <c r="N9" s="2">
        <v>0</v>
      </c>
      <c r="O9" s="2">
        <v>0</v>
      </c>
      <c r="P9" s="2">
        <v>0</v>
      </c>
      <c r="Q9" s="11">
        <f t="shared" si="2"/>
        <v>38</v>
      </c>
      <c r="R9" s="2">
        <v>0</v>
      </c>
      <c r="S9" s="2">
        <v>17</v>
      </c>
      <c r="T9" s="2">
        <v>0</v>
      </c>
      <c r="U9" s="2">
        <v>21</v>
      </c>
      <c r="V9" s="2">
        <v>0</v>
      </c>
      <c r="W9" s="2">
        <v>8</v>
      </c>
      <c r="X9" s="2">
        <v>0</v>
      </c>
      <c r="Y9" s="11">
        <f t="shared" si="3"/>
        <v>46</v>
      </c>
      <c r="Z9" s="2">
        <v>0</v>
      </c>
      <c r="AA9" s="2">
        <v>18</v>
      </c>
      <c r="AB9" s="2">
        <v>0</v>
      </c>
      <c r="AC9" s="2">
        <v>22</v>
      </c>
      <c r="AD9" s="2">
        <v>0</v>
      </c>
      <c r="AE9" s="2">
        <v>7</v>
      </c>
      <c r="AF9" s="2">
        <v>0</v>
      </c>
      <c r="AG9" s="11">
        <f t="shared" si="4"/>
        <v>47</v>
      </c>
      <c r="AH9" s="2">
        <v>0</v>
      </c>
      <c r="AI9" s="2">
        <v>16</v>
      </c>
      <c r="AJ9" s="2">
        <v>0</v>
      </c>
      <c r="AK9" s="2">
        <v>22</v>
      </c>
      <c r="AL9" s="2">
        <v>0</v>
      </c>
      <c r="AM9" s="2">
        <v>0</v>
      </c>
      <c r="AN9" s="2">
        <v>0</v>
      </c>
      <c r="AO9" s="11">
        <f t="shared" si="5"/>
        <v>38</v>
      </c>
      <c r="AP9" s="2">
        <v>0</v>
      </c>
      <c r="AQ9" s="2">
        <v>17</v>
      </c>
      <c r="AR9" s="2">
        <v>0</v>
      </c>
      <c r="AS9" s="2">
        <v>21</v>
      </c>
      <c r="AT9" s="2">
        <v>0</v>
      </c>
      <c r="AU9" s="55">
        <v>0</v>
      </c>
      <c r="AV9" s="2">
        <v>0</v>
      </c>
      <c r="AW9" s="11">
        <v>38</v>
      </c>
      <c r="AX9" s="2">
        <v>0</v>
      </c>
      <c r="AY9" s="2">
        <v>21</v>
      </c>
      <c r="AZ9" s="2">
        <v>0</v>
      </c>
      <c r="BA9" s="2">
        <v>17</v>
      </c>
      <c r="BB9" s="2">
        <v>0</v>
      </c>
      <c r="BC9" s="2">
        <v>0</v>
      </c>
      <c r="BD9" s="64">
        <v>0</v>
      </c>
      <c r="BE9" s="11">
        <f t="shared" si="6"/>
        <v>38</v>
      </c>
      <c r="BF9" s="2">
        <v>0</v>
      </c>
      <c r="BG9" s="2">
        <v>14</v>
      </c>
      <c r="BH9" s="2">
        <v>0</v>
      </c>
      <c r="BI9" s="2">
        <v>0</v>
      </c>
      <c r="BJ9" s="2">
        <v>0</v>
      </c>
      <c r="BK9" s="55">
        <v>0</v>
      </c>
      <c r="BL9" s="2">
        <v>0</v>
      </c>
      <c r="BM9" s="11">
        <f t="shared" si="7"/>
        <v>14</v>
      </c>
      <c r="BN9" s="2">
        <v>0</v>
      </c>
      <c r="BO9" s="2">
        <v>12</v>
      </c>
      <c r="BP9" s="2">
        <v>0</v>
      </c>
      <c r="BQ9" s="55">
        <v>0</v>
      </c>
      <c r="BR9" s="2">
        <v>0</v>
      </c>
      <c r="BS9" s="2">
        <v>0</v>
      </c>
      <c r="BT9" s="2">
        <v>0</v>
      </c>
      <c r="BU9" s="11">
        <f t="shared" si="8"/>
        <v>12</v>
      </c>
      <c r="BV9" s="2">
        <v>4</v>
      </c>
      <c r="BW9" s="2">
        <v>12</v>
      </c>
      <c r="BX9" s="2">
        <v>0</v>
      </c>
      <c r="BY9" s="2">
        <v>18</v>
      </c>
      <c r="BZ9" s="2">
        <v>0</v>
      </c>
      <c r="CA9" s="2">
        <v>0</v>
      </c>
      <c r="CB9" s="2">
        <v>0</v>
      </c>
      <c r="CC9" s="11">
        <f t="shared" si="9"/>
        <v>34</v>
      </c>
    </row>
    <row r="10" spans="1:81">
      <c r="A10" s="29" t="s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1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2"/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3"/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11">
        <f t="shared" si="4"/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11">
        <f t="shared" si="5"/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55">
        <v>0</v>
      </c>
      <c r="AV10" s="2">
        <v>0</v>
      </c>
      <c r="AW10" s="11">
        <f t="shared" si="0"/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64">
        <v>0</v>
      </c>
      <c r="BE10" s="11">
        <f t="shared" si="6"/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55">
        <v>0</v>
      </c>
      <c r="BL10" s="2">
        <v>0</v>
      </c>
      <c r="BM10" s="11">
        <f t="shared" si="7"/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11">
        <f t="shared" si="8"/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9"/>
        <v>0</v>
      </c>
    </row>
    <row r="11" spans="1:81">
      <c r="A11" s="29" t="s">
        <v>13</v>
      </c>
      <c r="B11" s="2">
        <v>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1"/>
        <v>8</v>
      </c>
      <c r="J11" s="2">
        <v>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2"/>
        <v>9</v>
      </c>
      <c r="R11" s="2">
        <v>11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3"/>
        <v>11</v>
      </c>
      <c r="Z11" s="2">
        <v>11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4"/>
        <v>11</v>
      </c>
      <c r="AH11" s="2">
        <v>7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5"/>
        <v>7</v>
      </c>
      <c r="AP11" s="2">
        <v>9</v>
      </c>
      <c r="AQ11" s="2">
        <v>0</v>
      </c>
      <c r="AR11" s="2">
        <v>0</v>
      </c>
      <c r="AS11" s="2">
        <v>0</v>
      </c>
      <c r="AT11" s="2">
        <v>0</v>
      </c>
      <c r="AU11" s="55">
        <v>0</v>
      </c>
      <c r="AV11" s="2">
        <v>0</v>
      </c>
      <c r="AW11" s="11">
        <v>9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64">
        <v>0</v>
      </c>
      <c r="BE11" s="11">
        <f t="shared" si="6"/>
        <v>0</v>
      </c>
      <c r="BF11" s="2">
        <v>7</v>
      </c>
      <c r="BG11" s="2">
        <v>0</v>
      </c>
      <c r="BH11" s="2">
        <v>0</v>
      </c>
      <c r="BI11" s="2">
        <v>0</v>
      </c>
      <c r="BJ11" s="2">
        <v>0</v>
      </c>
      <c r="BK11" s="55">
        <v>0</v>
      </c>
      <c r="BL11" s="2">
        <v>0</v>
      </c>
      <c r="BM11" s="11">
        <f t="shared" si="7"/>
        <v>7</v>
      </c>
      <c r="BN11" s="2">
        <v>7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8"/>
        <v>7</v>
      </c>
      <c r="BV11" s="2">
        <v>6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9"/>
        <v>6</v>
      </c>
    </row>
    <row r="12" spans="1:81">
      <c r="A12" s="29" t="s">
        <v>14</v>
      </c>
      <c r="B12" s="2">
        <v>0</v>
      </c>
      <c r="C12" s="2">
        <v>0</v>
      </c>
      <c r="D12" s="2">
        <v>19</v>
      </c>
      <c r="E12" s="2">
        <v>0</v>
      </c>
      <c r="F12" s="2">
        <v>0</v>
      </c>
      <c r="G12" s="2">
        <v>0</v>
      </c>
      <c r="H12" s="2">
        <v>0</v>
      </c>
      <c r="I12" s="11">
        <f t="shared" si="1"/>
        <v>19</v>
      </c>
      <c r="J12" s="2">
        <v>0</v>
      </c>
      <c r="K12" s="2">
        <v>0</v>
      </c>
      <c r="L12" s="2">
        <v>21</v>
      </c>
      <c r="M12" s="2">
        <v>0</v>
      </c>
      <c r="N12" s="2">
        <v>0</v>
      </c>
      <c r="O12" s="2">
        <v>0</v>
      </c>
      <c r="P12" s="2">
        <v>0</v>
      </c>
      <c r="Q12" s="11">
        <f t="shared" si="2"/>
        <v>21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1">
        <f t="shared" si="3"/>
        <v>0</v>
      </c>
      <c r="Z12" s="2">
        <v>0</v>
      </c>
      <c r="AA12" s="2">
        <v>0</v>
      </c>
      <c r="AB12" s="2">
        <v>18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4"/>
        <v>18</v>
      </c>
      <c r="AH12" s="2">
        <v>0</v>
      </c>
      <c r="AI12" s="2">
        <v>0</v>
      </c>
      <c r="AJ12" s="2">
        <v>9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5"/>
        <v>9</v>
      </c>
      <c r="AP12" s="2">
        <v>0</v>
      </c>
      <c r="AQ12" s="2">
        <v>0</v>
      </c>
      <c r="AR12" s="2">
        <v>19</v>
      </c>
      <c r="AS12" s="2">
        <v>0</v>
      </c>
      <c r="AT12" s="2">
        <v>0</v>
      </c>
      <c r="AU12" s="55">
        <v>0</v>
      </c>
      <c r="AV12" s="2">
        <v>0</v>
      </c>
      <c r="AW12" s="11">
        <f t="shared" si="0"/>
        <v>19</v>
      </c>
      <c r="AX12" s="2">
        <v>0</v>
      </c>
      <c r="AY12" s="2">
        <v>0</v>
      </c>
      <c r="AZ12" s="2">
        <v>20</v>
      </c>
      <c r="BA12" s="2">
        <v>0</v>
      </c>
      <c r="BB12" s="2">
        <v>0</v>
      </c>
      <c r="BC12" s="2">
        <v>0</v>
      </c>
      <c r="BD12" s="64">
        <v>0</v>
      </c>
      <c r="BE12" s="11">
        <f t="shared" si="6"/>
        <v>20</v>
      </c>
      <c r="BF12" s="2">
        <v>0</v>
      </c>
      <c r="BG12" s="2">
        <v>0</v>
      </c>
      <c r="BH12" s="2">
        <v>17</v>
      </c>
      <c r="BI12" s="2">
        <v>0</v>
      </c>
      <c r="BJ12" s="2">
        <v>0</v>
      </c>
      <c r="BK12" s="55">
        <v>0</v>
      </c>
      <c r="BL12" s="2">
        <v>0</v>
      </c>
      <c r="BM12" s="11">
        <f t="shared" si="7"/>
        <v>17</v>
      </c>
      <c r="BN12" s="2">
        <v>0</v>
      </c>
      <c r="BO12" s="2">
        <v>0</v>
      </c>
      <c r="BP12" s="2">
        <v>19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8"/>
        <v>19</v>
      </c>
      <c r="BV12" s="2">
        <v>0</v>
      </c>
      <c r="BW12" s="2">
        <v>0</v>
      </c>
      <c r="BX12" s="2">
        <v>16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9"/>
        <v>16</v>
      </c>
    </row>
    <row r="13" spans="1:81">
      <c r="A13" s="29" t="s">
        <v>15</v>
      </c>
      <c r="B13" s="2">
        <v>0</v>
      </c>
      <c r="C13" s="2">
        <v>3</v>
      </c>
      <c r="D13" s="2">
        <v>0</v>
      </c>
      <c r="E13" s="2">
        <v>0</v>
      </c>
      <c r="G13" s="2">
        <v>0</v>
      </c>
      <c r="H13" s="2">
        <v>0</v>
      </c>
      <c r="I13" s="11">
        <f t="shared" si="1"/>
        <v>3</v>
      </c>
      <c r="J13" s="2">
        <v>0</v>
      </c>
      <c r="K13" s="2">
        <v>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1">
        <f t="shared" si="2"/>
        <v>3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3"/>
        <v>0</v>
      </c>
      <c r="Z13" s="2">
        <v>0</v>
      </c>
      <c r="AA13" s="2">
        <v>0</v>
      </c>
      <c r="AB13" s="2">
        <v>0</v>
      </c>
      <c r="AC13" s="2">
        <v>3</v>
      </c>
      <c r="AD13" s="2">
        <v>0</v>
      </c>
      <c r="AE13" s="2">
        <v>0</v>
      </c>
      <c r="AF13" s="2">
        <v>0</v>
      </c>
      <c r="AG13" s="11">
        <f t="shared" si="4"/>
        <v>3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5"/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55">
        <v>0</v>
      </c>
      <c r="AV13" s="2">
        <v>0</v>
      </c>
      <c r="AW13" s="11">
        <f t="shared" si="0"/>
        <v>0</v>
      </c>
      <c r="AX13" s="2">
        <v>0</v>
      </c>
      <c r="AY13" s="2">
        <v>0</v>
      </c>
      <c r="AZ13" s="2">
        <v>0</v>
      </c>
      <c r="BA13" s="2">
        <v>3</v>
      </c>
      <c r="BB13" s="2">
        <v>0</v>
      </c>
      <c r="BC13" s="2">
        <v>0</v>
      </c>
      <c r="BD13" s="64">
        <v>0</v>
      </c>
      <c r="BE13" s="11">
        <f t="shared" si="6"/>
        <v>3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55">
        <v>0</v>
      </c>
      <c r="BL13" s="2">
        <v>0</v>
      </c>
      <c r="BM13" s="11">
        <f t="shared" si="7"/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8"/>
        <v>0</v>
      </c>
      <c r="BV13" s="2">
        <v>0</v>
      </c>
      <c r="BW13" s="2">
        <v>1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9"/>
        <v>1</v>
      </c>
    </row>
    <row r="14" spans="1:81">
      <c r="A14" s="29" t="s">
        <v>16</v>
      </c>
      <c r="B14" s="2">
        <v>0</v>
      </c>
      <c r="C14" s="2">
        <v>0</v>
      </c>
      <c r="D14" s="2">
        <v>5</v>
      </c>
      <c r="E14" s="2">
        <v>1</v>
      </c>
      <c r="F14" s="2">
        <v>2</v>
      </c>
      <c r="G14" s="2">
        <v>1</v>
      </c>
      <c r="H14" s="2">
        <v>0</v>
      </c>
      <c r="I14" s="11">
        <f t="shared" si="1"/>
        <v>9</v>
      </c>
      <c r="J14" s="2">
        <v>3</v>
      </c>
      <c r="K14" s="2">
        <v>0</v>
      </c>
      <c r="L14" s="2">
        <v>4</v>
      </c>
      <c r="M14" s="2">
        <v>1</v>
      </c>
      <c r="N14" s="2">
        <v>3</v>
      </c>
      <c r="O14" s="2">
        <v>0</v>
      </c>
      <c r="P14" s="2">
        <v>0</v>
      </c>
      <c r="Q14" s="11">
        <f t="shared" si="2"/>
        <v>11</v>
      </c>
      <c r="R14" s="2">
        <v>3</v>
      </c>
      <c r="S14" s="2">
        <v>1</v>
      </c>
      <c r="T14" s="2">
        <v>0</v>
      </c>
      <c r="U14" s="2">
        <v>2</v>
      </c>
      <c r="V14" s="2">
        <v>2</v>
      </c>
      <c r="X14" s="2">
        <v>0</v>
      </c>
      <c r="Y14" s="11">
        <f t="shared" si="3"/>
        <v>8</v>
      </c>
      <c r="Z14" s="2">
        <v>3</v>
      </c>
      <c r="AA14" s="2">
        <v>0</v>
      </c>
      <c r="AB14" s="2">
        <v>4</v>
      </c>
      <c r="AC14" s="2">
        <v>6</v>
      </c>
      <c r="AD14" s="2">
        <v>2</v>
      </c>
      <c r="AE14" s="2">
        <v>1</v>
      </c>
      <c r="AF14" s="2">
        <v>0</v>
      </c>
      <c r="AG14" s="11">
        <f t="shared" si="4"/>
        <v>16</v>
      </c>
      <c r="AH14" s="2">
        <v>3</v>
      </c>
      <c r="AI14" s="2">
        <v>0</v>
      </c>
      <c r="AJ14" s="2">
        <v>2</v>
      </c>
      <c r="AK14" s="2">
        <v>5</v>
      </c>
      <c r="AL14" s="2">
        <v>2</v>
      </c>
      <c r="AM14" s="2">
        <v>1</v>
      </c>
      <c r="AN14" s="2">
        <v>0</v>
      </c>
      <c r="AO14" s="11">
        <f t="shared" si="5"/>
        <v>13</v>
      </c>
      <c r="AP14" s="2">
        <v>2</v>
      </c>
      <c r="AQ14" s="2">
        <v>0</v>
      </c>
      <c r="AR14" s="2">
        <v>1</v>
      </c>
      <c r="AS14" s="2">
        <v>1</v>
      </c>
      <c r="AT14" s="2">
        <v>0</v>
      </c>
      <c r="AU14" s="55">
        <v>0</v>
      </c>
      <c r="AV14" s="2">
        <v>0</v>
      </c>
      <c r="AW14" s="11">
        <v>4</v>
      </c>
      <c r="AX14" s="2">
        <v>2</v>
      </c>
      <c r="AY14" s="2">
        <v>1</v>
      </c>
      <c r="AZ14" s="2">
        <v>4</v>
      </c>
      <c r="BA14" s="2">
        <v>1</v>
      </c>
      <c r="BB14" s="2">
        <v>0</v>
      </c>
      <c r="BC14" s="2">
        <v>2</v>
      </c>
      <c r="BD14" s="64">
        <v>0</v>
      </c>
      <c r="BE14" s="11">
        <f t="shared" si="6"/>
        <v>10</v>
      </c>
      <c r="BF14" s="2">
        <v>2</v>
      </c>
      <c r="BG14" s="2">
        <v>0</v>
      </c>
      <c r="BH14" s="2">
        <v>2</v>
      </c>
      <c r="BI14" s="2">
        <v>1</v>
      </c>
      <c r="BJ14" s="2">
        <v>0</v>
      </c>
      <c r="BK14" s="55">
        <v>0</v>
      </c>
      <c r="BL14" s="2">
        <v>0</v>
      </c>
      <c r="BM14" s="11">
        <f t="shared" si="7"/>
        <v>5</v>
      </c>
      <c r="BN14" s="2">
        <v>1</v>
      </c>
      <c r="BO14" s="2">
        <v>1</v>
      </c>
      <c r="BP14" s="2">
        <v>4</v>
      </c>
      <c r="BQ14" s="2">
        <v>4</v>
      </c>
      <c r="BR14" s="2">
        <v>2</v>
      </c>
      <c r="BS14" s="2">
        <v>2</v>
      </c>
      <c r="BT14" s="2">
        <v>0</v>
      </c>
      <c r="BU14" s="11">
        <f t="shared" si="8"/>
        <v>14</v>
      </c>
      <c r="BV14" s="2">
        <v>3</v>
      </c>
      <c r="BW14" s="2">
        <v>0</v>
      </c>
      <c r="BX14" s="2">
        <v>5</v>
      </c>
      <c r="BY14" s="2">
        <v>4</v>
      </c>
      <c r="BZ14" s="2">
        <v>2</v>
      </c>
      <c r="CA14" s="2">
        <v>1</v>
      </c>
      <c r="CB14" s="2">
        <v>0</v>
      </c>
      <c r="CC14" s="11">
        <f t="shared" si="9"/>
        <v>15</v>
      </c>
    </row>
    <row r="15" spans="1:81">
      <c r="A15" s="29" t="s">
        <v>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5">
        <f t="shared" si="1"/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5">
        <f t="shared" si="2"/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5">
        <f t="shared" si="3"/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5">
        <f t="shared" si="4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1">
        <f t="shared" si="5"/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1">
        <f t="shared" si="0"/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11">
        <f t="shared" si="6"/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55">
        <v>0</v>
      </c>
      <c r="BL15" s="2">
        <v>0</v>
      </c>
      <c r="BM15" s="11">
        <f t="shared" si="7"/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11">
        <f t="shared" si="8"/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9"/>
        <v>0</v>
      </c>
    </row>
    <row r="16" spans="1:81">
      <c r="A16" s="29" t="s">
        <v>55</v>
      </c>
      <c r="B16" s="2">
        <v>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5">
        <f t="shared" si="1"/>
        <v>4</v>
      </c>
      <c r="J16" s="2">
        <v>4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5">
        <f t="shared" si="2"/>
        <v>4</v>
      </c>
      <c r="R16" s="2">
        <v>4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5">
        <f t="shared" si="3"/>
        <v>4</v>
      </c>
      <c r="Z16" s="2">
        <v>4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si="4"/>
        <v>4</v>
      </c>
      <c r="AH16" s="2">
        <v>4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1">
        <f t="shared" si="5"/>
        <v>4</v>
      </c>
      <c r="AP16" s="2">
        <v>4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1">
        <f>SUM(AP16:AV16)</f>
        <v>4</v>
      </c>
      <c r="AX16" s="2">
        <v>4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11">
        <f t="shared" si="6"/>
        <v>4</v>
      </c>
      <c r="BF16" s="2">
        <v>4</v>
      </c>
      <c r="BG16" s="2">
        <v>0</v>
      </c>
      <c r="BH16" s="2">
        <v>0</v>
      </c>
      <c r="BI16" s="2">
        <v>0</v>
      </c>
      <c r="BJ16" s="2">
        <v>0</v>
      </c>
      <c r="BK16" s="55">
        <v>0</v>
      </c>
      <c r="BL16" s="2">
        <v>0</v>
      </c>
      <c r="BM16" s="11">
        <f t="shared" si="7"/>
        <v>4</v>
      </c>
      <c r="BN16" s="2">
        <v>4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11">
        <f t="shared" si="8"/>
        <v>4</v>
      </c>
      <c r="BV16" s="2">
        <v>4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11">
        <f t="shared" si="9"/>
        <v>4</v>
      </c>
    </row>
    <row r="17" spans="1:81">
      <c r="A17" s="32" t="s">
        <v>18</v>
      </c>
      <c r="B17" s="36">
        <f>SUM(B4:B16)</f>
        <v>22</v>
      </c>
      <c r="C17" s="36">
        <f t="shared" ref="C17:H17" si="10">SUM(C4:C15)</f>
        <v>37</v>
      </c>
      <c r="D17" s="36">
        <f t="shared" si="10"/>
        <v>48</v>
      </c>
      <c r="E17" s="36">
        <f t="shared" si="10"/>
        <v>36</v>
      </c>
      <c r="F17" s="36">
        <f t="shared" si="10"/>
        <v>13</v>
      </c>
      <c r="G17" s="36">
        <f t="shared" si="10"/>
        <v>24</v>
      </c>
      <c r="H17" s="36">
        <f t="shared" si="10"/>
        <v>0</v>
      </c>
      <c r="I17" s="36">
        <f>SUM(I4:I16)</f>
        <v>180</v>
      </c>
      <c r="J17" s="36">
        <f>SUM(J4:J16)</f>
        <v>26</v>
      </c>
      <c r="K17" s="36">
        <f t="shared" ref="K17:P17" si="11">SUM(K4:K15)</f>
        <v>43</v>
      </c>
      <c r="L17" s="36">
        <f t="shared" si="11"/>
        <v>50</v>
      </c>
      <c r="M17" s="36">
        <f t="shared" si="11"/>
        <v>36</v>
      </c>
      <c r="N17" s="36">
        <f t="shared" si="11"/>
        <v>13</v>
      </c>
      <c r="O17" s="36">
        <f t="shared" si="11"/>
        <v>21</v>
      </c>
      <c r="P17" s="36">
        <f t="shared" si="11"/>
        <v>0</v>
      </c>
      <c r="Q17" s="36">
        <f>SUM(Q4:Q16)</f>
        <v>189</v>
      </c>
      <c r="R17" s="36">
        <f>SUM(R4:R16)</f>
        <v>27</v>
      </c>
      <c r="S17" s="36">
        <f t="shared" ref="S17:X17" si="12">SUM(S4:S15)</f>
        <v>44</v>
      </c>
      <c r="T17" s="36">
        <f t="shared" si="12"/>
        <v>12</v>
      </c>
      <c r="U17" s="36">
        <f t="shared" si="12"/>
        <v>41</v>
      </c>
      <c r="V17" s="36">
        <f t="shared" si="12"/>
        <v>13</v>
      </c>
      <c r="W17" s="36">
        <f t="shared" si="12"/>
        <v>15</v>
      </c>
      <c r="X17" s="36">
        <f t="shared" si="12"/>
        <v>0</v>
      </c>
      <c r="Y17" s="36">
        <f>SUM(Y4:Y16)</f>
        <v>152</v>
      </c>
      <c r="Z17" s="36">
        <f>SUM(Z4:Z16)</f>
        <v>32</v>
      </c>
      <c r="AA17" s="36">
        <f t="shared" ref="AA17:AF17" si="13">SUM(AA4:AA15)</f>
        <v>46</v>
      </c>
      <c r="AB17" s="36">
        <f t="shared" si="13"/>
        <v>47</v>
      </c>
      <c r="AC17" s="36">
        <f t="shared" si="13"/>
        <v>50</v>
      </c>
      <c r="AD17" s="36">
        <f t="shared" si="13"/>
        <v>13</v>
      </c>
      <c r="AE17" s="36">
        <f t="shared" si="13"/>
        <v>29</v>
      </c>
      <c r="AF17" s="36">
        <f t="shared" si="13"/>
        <v>0</v>
      </c>
      <c r="AG17" s="36">
        <f>SUM(AG4:AG16)</f>
        <v>217</v>
      </c>
      <c r="AH17" s="36">
        <f>SUM(AH4:AH16)</f>
        <v>28</v>
      </c>
      <c r="AI17" s="36">
        <f t="shared" ref="AI17:AN17" si="14">SUM(AI4:AI16)</f>
        <v>41</v>
      </c>
      <c r="AJ17" s="36">
        <f t="shared" si="14"/>
        <v>17</v>
      </c>
      <c r="AK17" s="36">
        <f t="shared" si="14"/>
        <v>47</v>
      </c>
      <c r="AL17" s="36">
        <f t="shared" si="14"/>
        <v>13</v>
      </c>
      <c r="AM17" s="36">
        <f t="shared" si="14"/>
        <v>18</v>
      </c>
      <c r="AN17" s="36">
        <f t="shared" si="14"/>
        <v>0</v>
      </c>
      <c r="AO17" s="36">
        <f>SUM(AO4:AO16)</f>
        <v>164</v>
      </c>
      <c r="AP17" s="36">
        <f>SUM(AP4:AP16)</f>
        <v>27</v>
      </c>
      <c r="AQ17" s="36">
        <f t="shared" ref="AQ17:AV17" si="15">SUM(AQ4:AQ16)</f>
        <v>40</v>
      </c>
      <c r="AR17" s="36">
        <f t="shared" si="15"/>
        <v>34</v>
      </c>
      <c r="AS17" s="36">
        <f t="shared" si="15"/>
        <v>40</v>
      </c>
      <c r="AT17" s="36">
        <f t="shared" si="15"/>
        <v>11</v>
      </c>
      <c r="AU17" s="36">
        <f t="shared" si="15"/>
        <v>5</v>
      </c>
      <c r="AV17" s="36">
        <f t="shared" si="15"/>
        <v>0</v>
      </c>
      <c r="AW17" s="36">
        <f>SUM(AP17:AV17)</f>
        <v>157</v>
      </c>
      <c r="AX17" s="36">
        <f>SUM(AX4:AX16)</f>
        <v>17</v>
      </c>
      <c r="AY17" s="36">
        <f t="shared" ref="AY17:BD17" si="16">SUM(AY4:AY16)</f>
        <v>47</v>
      </c>
      <c r="AZ17" s="36">
        <f t="shared" si="16"/>
        <v>44</v>
      </c>
      <c r="BA17" s="36">
        <f t="shared" si="16"/>
        <v>38</v>
      </c>
      <c r="BB17" s="36">
        <f t="shared" si="16"/>
        <v>8</v>
      </c>
      <c r="BC17" s="36">
        <f t="shared" si="16"/>
        <v>18</v>
      </c>
      <c r="BD17" s="36">
        <f t="shared" si="16"/>
        <v>0</v>
      </c>
      <c r="BE17" s="36">
        <f>SUM(AX17:BD17)</f>
        <v>172</v>
      </c>
      <c r="BF17" s="36">
        <f>SUM(BF4:BF16)</f>
        <v>21</v>
      </c>
      <c r="BG17" s="36">
        <f t="shared" ref="BG17:BL17" si="17">SUM(BG4:BG16)</f>
        <v>38</v>
      </c>
      <c r="BH17" s="36">
        <f t="shared" si="17"/>
        <v>40</v>
      </c>
      <c r="BI17" s="36">
        <f t="shared" si="17"/>
        <v>14</v>
      </c>
      <c r="BJ17" s="36">
        <f t="shared" si="17"/>
        <v>10</v>
      </c>
      <c r="BK17" s="36">
        <f t="shared" si="17"/>
        <v>0</v>
      </c>
      <c r="BL17" s="36">
        <f t="shared" si="17"/>
        <v>0</v>
      </c>
      <c r="BM17" s="36">
        <f>SUM(BF17:BL17)</f>
        <v>123</v>
      </c>
      <c r="BN17" s="36">
        <f>SUM(BN4:BN16)</f>
        <v>23</v>
      </c>
      <c r="BO17" s="36">
        <f t="shared" ref="BO17:BT17" si="18">SUM(BO4:BO16)</f>
        <v>37</v>
      </c>
      <c r="BP17" s="36">
        <f t="shared" si="18"/>
        <v>43</v>
      </c>
      <c r="BQ17" s="36">
        <f t="shared" si="18"/>
        <v>19</v>
      </c>
      <c r="BR17" s="36">
        <f t="shared" si="18"/>
        <v>13</v>
      </c>
      <c r="BS17" s="36">
        <f t="shared" si="18"/>
        <v>16</v>
      </c>
      <c r="BT17" s="36">
        <f t="shared" si="18"/>
        <v>0</v>
      </c>
      <c r="BU17" s="36">
        <f>SUM(BU4:BU16)</f>
        <v>151</v>
      </c>
      <c r="BV17" s="36">
        <f>SUM(BV4:BV16)</f>
        <v>24</v>
      </c>
      <c r="BW17" s="36">
        <f t="shared" ref="BW17:CB17" si="19">SUM(BW4:BW15)</f>
        <v>34</v>
      </c>
      <c r="BX17" s="36">
        <f t="shared" si="19"/>
        <v>42</v>
      </c>
      <c r="BY17" s="36">
        <f t="shared" si="19"/>
        <v>39</v>
      </c>
      <c r="BZ17" s="36">
        <f t="shared" si="19"/>
        <v>8</v>
      </c>
      <c r="CA17" s="36">
        <f t="shared" si="19"/>
        <v>16</v>
      </c>
      <c r="CB17" s="36">
        <f t="shared" si="19"/>
        <v>0</v>
      </c>
      <c r="CC17" s="36">
        <f>SUM(CC4:CC16)</f>
        <v>163</v>
      </c>
    </row>
    <row r="18" spans="1:81">
      <c r="A18" s="38" t="s">
        <v>29</v>
      </c>
      <c r="H18" s="2"/>
      <c r="I18" s="2"/>
      <c r="P18" s="2"/>
      <c r="Q18" s="2"/>
      <c r="X18" s="2"/>
      <c r="Y18" s="2"/>
      <c r="AF18" s="2"/>
      <c r="AG18" s="2"/>
      <c r="AN18" s="2"/>
      <c r="AO18" s="2"/>
      <c r="AV18" s="2"/>
      <c r="AW18" s="2"/>
      <c r="BD18" s="2"/>
      <c r="BE18" s="2"/>
      <c r="BL18" s="2"/>
      <c r="BM18" s="2"/>
      <c r="BT18" s="2"/>
      <c r="BU18" s="2"/>
      <c r="CB18" s="2"/>
      <c r="CC18" s="2"/>
    </row>
    <row r="19" spans="1:81">
      <c r="A19" s="30" t="s">
        <v>25</v>
      </c>
      <c r="B19" s="28">
        <v>12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ref="I19:I26" si="20">SUM(B19:H19)</f>
        <v>12</v>
      </c>
      <c r="J19" s="28">
        <v>12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6" si="21">SUM(J19:P19)</f>
        <v>12</v>
      </c>
      <c r="R19" s="28">
        <v>8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ref="Y19:Y26" si="22">SUM(R19:X19)</f>
        <v>8</v>
      </c>
      <c r="Z19" s="28">
        <v>12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6" si="23">SUM(Z19:AF19)</f>
        <v>12</v>
      </c>
      <c r="AH19" s="28">
        <v>12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6" si="24">SUM(AH19:AN19)</f>
        <v>12</v>
      </c>
      <c r="AP19" s="28">
        <v>8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f t="shared" ref="AW19:AW26" si="25">SUM(AP19:AV19)</f>
        <v>8</v>
      </c>
      <c r="AX19" s="53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f t="shared" ref="BE19:BE26" si="26">SUM(AX19:BD19)</f>
        <v>0</v>
      </c>
      <c r="BF19" s="53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 t="shared" ref="BM19:BM26" si="27">SUM(BF19:BL19)</f>
        <v>0</v>
      </c>
      <c r="BN19" s="53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f t="shared" ref="BU19:BU26" si="28">SUM(BN19:BT19)</f>
        <v>0</v>
      </c>
      <c r="BV19" s="28">
        <v>6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ref="CC19:CC26" si="29">SUM(BV19:CB19)</f>
        <v>6</v>
      </c>
    </row>
    <row r="20" spans="1:81">
      <c r="A20" s="30" t="s">
        <v>27</v>
      </c>
      <c r="B20" s="28">
        <v>0</v>
      </c>
      <c r="C20" s="24">
        <v>28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20"/>
        <v>28</v>
      </c>
      <c r="J20" s="28">
        <v>0</v>
      </c>
      <c r="K20" s="24">
        <v>20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21"/>
        <v>20</v>
      </c>
      <c r="R20" s="28">
        <v>0</v>
      </c>
      <c r="S20" s="24">
        <v>24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22"/>
        <v>24</v>
      </c>
      <c r="Z20" s="28">
        <v>0</v>
      </c>
      <c r="AA20" s="24">
        <v>20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23"/>
        <v>20</v>
      </c>
      <c r="AH20" s="28">
        <v>0</v>
      </c>
      <c r="AI20" s="24">
        <v>24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24"/>
        <v>24</v>
      </c>
      <c r="AP20" s="28">
        <v>0</v>
      </c>
      <c r="AQ20" s="24">
        <v>24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si="25"/>
        <v>24</v>
      </c>
      <c r="AX20" s="28">
        <v>0</v>
      </c>
      <c r="AY20" s="24">
        <v>20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si="26"/>
        <v>20</v>
      </c>
      <c r="BF20" s="28">
        <v>0</v>
      </c>
      <c r="BG20" s="24">
        <v>24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si="27"/>
        <v>24</v>
      </c>
      <c r="BN20" s="28">
        <v>0</v>
      </c>
      <c r="BO20" s="5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28"/>
        <v>0</v>
      </c>
      <c r="BV20" s="28">
        <v>0</v>
      </c>
      <c r="BW20" s="24">
        <v>20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si="29"/>
        <v>20</v>
      </c>
    </row>
    <row r="21" spans="1:81">
      <c r="A21" s="30" t="s">
        <v>28</v>
      </c>
      <c r="B21" s="28">
        <v>0</v>
      </c>
      <c r="C21" s="24">
        <v>24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20"/>
        <v>24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21"/>
        <v>0</v>
      </c>
      <c r="R21" s="28">
        <v>0</v>
      </c>
      <c r="S21" s="24">
        <v>0</v>
      </c>
      <c r="T21" s="5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22"/>
        <v>0</v>
      </c>
      <c r="Z21" s="28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23"/>
        <v>0</v>
      </c>
      <c r="AH21" s="28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24"/>
        <v>0</v>
      </c>
      <c r="AP21" s="28">
        <v>0</v>
      </c>
      <c r="AQ21" s="24">
        <v>0</v>
      </c>
      <c r="AR21" s="24">
        <v>16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25"/>
        <v>16</v>
      </c>
      <c r="AX21" s="28">
        <v>0</v>
      </c>
      <c r="AY21" s="24">
        <v>0</v>
      </c>
      <c r="AZ21" s="24">
        <v>0</v>
      </c>
      <c r="BA21" s="24">
        <v>12</v>
      </c>
      <c r="BB21" s="24">
        <v>0</v>
      </c>
      <c r="BC21" s="24">
        <v>0</v>
      </c>
      <c r="BD21" s="24">
        <v>0</v>
      </c>
      <c r="BE21" s="24">
        <f t="shared" si="26"/>
        <v>12</v>
      </c>
      <c r="BF21" s="28">
        <v>0</v>
      </c>
      <c r="BG21" s="24">
        <v>0</v>
      </c>
      <c r="BH21" s="24">
        <v>24</v>
      </c>
      <c r="BI21" s="24">
        <v>0</v>
      </c>
      <c r="BJ21" s="24">
        <v>0</v>
      </c>
      <c r="BK21" s="24">
        <v>0</v>
      </c>
      <c r="BL21" s="24">
        <v>0</v>
      </c>
      <c r="BM21" s="24">
        <f t="shared" si="27"/>
        <v>24</v>
      </c>
      <c r="BN21" s="28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28"/>
        <v>0</v>
      </c>
      <c r="BV21" s="28">
        <v>0</v>
      </c>
      <c r="BW21" s="24">
        <v>0</v>
      </c>
      <c r="BX21" s="24">
        <v>24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29"/>
        <v>24</v>
      </c>
    </row>
    <row r="22" spans="1:81">
      <c r="A22" s="30" t="s">
        <v>26</v>
      </c>
      <c r="B22" s="28">
        <v>0</v>
      </c>
      <c r="C22" s="24">
        <v>0</v>
      </c>
      <c r="D22" s="24">
        <v>0</v>
      </c>
      <c r="E22" s="24">
        <v>16</v>
      </c>
      <c r="F22" s="24">
        <v>0</v>
      </c>
      <c r="G22" s="24">
        <v>0</v>
      </c>
      <c r="H22" s="24">
        <v>0</v>
      </c>
      <c r="I22" s="24">
        <f t="shared" si="20"/>
        <v>16</v>
      </c>
      <c r="J22" s="28">
        <v>0</v>
      </c>
      <c r="K22" s="24">
        <v>0</v>
      </c>
      <c r="L22" s="24">
        <v>0</v>
      </c>
      <c r="M22" s="24">
        <v>12</v>
      </c>
      <c r="N22" s="24">
        <v>0</v>
      </c>
      <c r="O22" s="24">
        <v>0</v>
      </c>
      <c r="P22" s="24">
        <v>0</v>
      </c>
      <c r="Q22" s="24">
        <f t="shared" si="21"/>
        <v>12</v>
      </c>
      <c r="R22" s="28">
        <v>0</v>
      </c>
      <c r="S22" s="24">
        <v>0</v>
      </c>
      <c r="T22" s="24">
        <v>0</v>
      </c>
      <c r="U22" s="24">
        <v>16</v>
      </c>
      <c r="V22" s="24">
        <v>0</v>
      </c>
      <c r="W22" s="24">
        <v>0</v>
      </c>
      <c r="X22" s="24">
        <v>0</v>
      </c>
      <c r="Y22" s="24">
        <f t="shared" si="22"/>
        <v>16</v>
      </c>
      <c r="Z22" s="28">
        <v>0</v>
      </c>
      <c r="AA22" s="24">
        <v>0</v>
      </c>
      <c r="AB22" s="24">
        <v>0</v>
      </c>
      <c r="AC22" s="24">
        <v>12</v>
      </c>
      <c r="AD22" s="24">
        <v>0</v>
      </c>
      <c r="AE22" s="24">
        <v>0</v>
      </c>
      <c r="AF22" s="24">
        <v>0</v>
      </c>
      <c r="AG22" s="24">
        <f t="shared" si="23"/>
        <v>12</v>
      </c>
      <c r="AH22" s="28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f t="shared" si="24"/>
        <v>0</v>
      </c>
      <c r="AP22" s="28">
        <v>0</v>
      </c>
      <c r="AQ22" s="24">
        <v>0</v>
      </c>
      <c r="AR22" s="24">
        <v>0</v>
      </c>
      <c r="AS22" s="24">
        <v>12</v>
      </c>
      <c r="AT22" s="24">
        <v>0</v>
      </c>
      <c r="AU22" s="24">
        <v>0</v>
      </c>
      <c r="AV22" s="24">
        <v>0</v>
      </c>
      <c r="AW22" s="24">
        <f t="shared" si="25"/>
        <v>12</v>
      </c>
      <c r="AX22" s="28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f t="shared" si="26"/>
        <v>0</v>
      </c>
      <c r="BF22" s="28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f t="shared" si="27"/>
        <v>0</v>
      </c>
      <c r="BN22" s="28">
        <v>0</v>
      </c>
      <c r="BO22" s="24">
        <v>0</v>
      </c>
      <c r="BP22" s="24">
        <v>0</v>
      </c>
      <c r="BQ22" s="54">
        <v>0</v>
      </c>
      <c r="BR22" s="24">
        <v>0</v>
      </c>
      <c r="BS22" s="24">
        <v>0</v>
      </c>
      <c r="BT22" s="24">
        <v>0</v>
      </c>
      <c r="BU22" s="24">
        <f t="shared" si="28"/>
        <v>0</v>
      </c>
      <c r="BV22" s="28">
        <v>0</v>
      </c>
      <c r="BW22" s="24">
        <v>0</v>
      </c>
      <c r="BX22" s="24">
        <v>0</v>
      </c>
      <c r="BY22" s="24">
        <v>16</v>
      </c>
      <c r="BZ22" s="24">
        <v>0</v>
      </c>
      <c r="CA22" s="24">
        <v>0</v>
      </c>
      <c r="CB22" s="24">
        <v>0</v>
      </c>
      <c r="CC22" s="24">
        <f t="shared" si="29"/>
        <v>16</v>
      </c>
    </row>
    <row r="23" spans="1:81">
      <c r="A23" s="30" t="s">
        <v>30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20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3</v>
      </c>
      <c r="Q23" s="24">
        <f t="shared" si="21"/>
        <v>3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22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23"/>
        <v>0</v>
      </c>
      <c r="AH23" s="28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24"/>
        <v>0</v>
      </c>
      <c r="AP23" s="28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f t="shared" si="25"/>
        <v>0</v>
      </c>
      <c r="AX23" s="28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f t="shared" si="26"/>
        <v>0</v>
      </c>
      <c r="BF23" s="28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f t="shared" si="27"/>
        <v>0</v>
      </c>
      <c r="BN23" s="28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28"/>
        <v>0</v>
      </c>
      <c r="BV23" s="28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29"/>
        <v>0</v>
      </c>
    </row>
    <row r="24" spans="1:81">
      <c r="A24" s="30" t="s">
        <v>31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20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21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12</v>
      </c>
      <c r="W24" s="24">
        <v>0</v>
      </c>
      <c r="X24" s="24">
        <v>0</v>
      </c>
      <c r="Y24" s="24">
        <f t="shared" si="22"/>
        <v>12</v>
      </c>
      <c r="Z24" s="28">
        <v>0</v>
      </c>
      <c r="AA24" s="24">
        <v>0</v>
      </c>
      <c r="AB24" s="24">
        <v>0</v>
      </c>
      <c r="AC24" s="24">
        <v>0</v>
      </c>
      <c r="AD24" s="24">
        <v>12</v>
      </c>
      <c r="AE24" s="24">
        <v>0</v>
      </c>
      <c r="AF24" s="24">
        <v>0</v>
      </c>
      <c r="AG24" s="24">
        <f t="shared" si="23"/>
        <v>12</v>
      </c>
      <c r="AH24" s="28">
        <v>0</v>
      </c>
      <c r="AI24" s="24">
        <v>0</v>
      </c>
      <c r="AJ24" s="24">
        <v>0</v>
      </c>
      <c r="AK24" s="24">
        <v>0</v>
      </c>
      <c r="AL24" s="24">
        <v>12</v>
      </c>
      <c r="AM24" s="24">
        <v>0</v>
      </c>
      <c r="AN24" s="24">
        <v>0</v>
      </c>
      <c r="AO24" s="24">
        <f t="shared" si="24"/>
        <v>12</v>
      </c>
      <c r="AP24" s="28">
        <v>0</v>
      </c>
      <c r="AQ24" s="24">
        <v>0</v>
      </c>
      <c r="AR24" s="24">
        <v>0</v>
      </c>
      <c r="AS24" s="24">
        <v>0</v>
      </c>
      <c r="AT24" s="24">
        <v>12</v>
      </c>
      <c r="AU24" s="24">
        <v>0</v>
      </c>
      <c r="AV24" s="24">
        <v>0</v>
      </c>
      <c r="AW24" s="24">
        <f t="shared" si="25"/>
        <v>12</v>
      </c>
      <c r="AX24" s="28">
        <v>0</v>
      </c>
      <c r="AY24" s="24">
        <v>0</v>
      </c>
      <c r="AZ24" s="24">
        <v>0</v>
      </c>
      <c r="BA24" s="24">
        <v>0</v>
      </c>
      <c r="BB24" s="24">
        <v>12</v>
      </c>
      <c r="BC24" s="24">
        <v>0</v>
      </c>
      <c r="BD24" s="24">
        <v>0</v>
      </c>
      <c r="BE24" s="24">
        <f t="shared" si="26"/>
        <v>12</v>
      </c>
      <c r="BF24" s="28">
        <v>0</v>
      </c>
      <c r="BG24" s="24">
        <v>0</v>
      </c>
      <c r="BH24" s="24">
        <v>0</v>
      </c>
      <c r="BI24" s="24">
        <v>0</v>
      </c>
      <c r="BJ24" s="24">
        <v>12</v>
      </c>
      <c r="BK24" s="24">
        <v>0</v>
      </c>
      <c r="BL24" s="24">
        <v>0</v>
      </c>
      <c r="BM24" s="24">
        <f t="shared" si="27"/>
        <v>12</v>
      </c>
      <c r="BN24" s="28">
        <v>0</v>
      </c>
      <c r="BO24" s="24">
        <v>0</v>
      </c>
      <c r="BP24" s="24">
        <v>0</v>
      </c>
      <c r="BQ24" s="24">
        <v>0</v>
      </c>
      <c r="BR24" s="24">
        <v>3</v>
      </c>
      <c r="BS24" s="24">
        <v>0</v>
      </c>
      <c r="BT24" s="24">
        <v>0</v>
      </c>
      <c r="BU24" s="24">
        <f t="shared" si="28"/>
        <v>3</v>
      </c>
      <c r="BV24" s="28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29"/>
        <v>0</v>
      </c>
    </row>
    <row r="25" spans="1:81">
      <c r="A25" s="30" t="s">
        <v>52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26</v>
      </c>
      <c r="H25" s="24">
        <v>0</v>
      </c>
      <c r="I25" s="24">
        <f t="shared" si="20"/>
        <v>26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21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40</v>
      </c>
      <c r="X25" s="24">
        <v>0</v>
      </c>
      <c r="Y25" s="24">
        <f t="shared" si="22"/>
        <v>40</v>
      </c>
      <c r="Z25" s="28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8</v>
      </c>
      <c r="AF25" s="24">
        <v>0</v>
      </c>
      <c r="AG25" s="24">
        <f t="shared" si="23"/>
        <v>8</v>
      </c>
      <c r="AH25" s="28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4</v>
      </c>
      <c r="AN25" s="24">
        <v>0</v>
      </c>
      <c r="AO25" s="24">
        <f t="shared" si="24"/>
        <v>4</v>
      </c>
      <c r="AP25" s="28">
        <v>0</v>
      </c>
      <c r="AQ25" s="24">
        <v>0</v>
      </c>
      <c r="AR25" s="24">
        <v>0</v>
      </c>
      <c r="AS25" s="24">
        <v>0</v>
      </c>
      <c r="AT25" s="24">
        <v>0</v>
      </c>
      <c r="AU25" s="54">
        <v>0</v>
      </c>
      <c r="AV25" s="24">
        <v>0</v>
      </c>
      <c r="AW25" s="24">
        <f t="shared" si="25"/>
        <v>0</v>
      </c>
      <c r="AX25" s="28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9</v>
      </c>
      <c r="BD25" s="24">
        <v>0</v>
      </c>
      <c r="BE25" s="24">
        <f t="shared" si="26"/>
        <v>9</v>
      </c>
      <c r="BF25" s="28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32</v>
      </c>
      <c r="BL25" s="24">
        <v>0</v>
      </c>
      <c r="BM25" s="24">
        <f t="shared" si="27"/>
        <v>32</v>
      </c>
      <c r="BN25" s="28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23</v>
      </c>
      <c r="BT25" s="24">
        <v>0</v>
      </c>
      <c r="BU25" s="24">
        <f t="shared" si="28"/>
        <v>23</v>
      </c>
      <c r="BV25" s="28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29"/>
        <v>0</v>
      </c>
    </row>
    <row r="26" spans="1:81">
      <c r="A26" s="30" t="s">
        <v>15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20"/>
        <v>0</v>
      </c>
      <c r="J26" s="28">
        <v>0</v>
      </c>
      <c r="K26" s="24">
        <v>3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si="21"/>
        <v>3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f t="shared" si="22"/>
        <v>0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si="23"/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f t="shared" si="24"/>
        <v>0</v>
      </c>
      <c r="AP26" s="28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f t="shared" si="25"/>
        <v>0</v>
      </c>
      <c r="AX26" s="28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f t="shared" si="26"/>
        <v>0</v>
      </c>
      <c r="BF26" s="28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f t="shared" si="27"/>
        <v>0</v>
      </c>
      <c r="BN26" s="28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si="28"/>
        <v>0</v>
      </c>
      <c r="BV26" s="28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si="29"/>
        <v>0</v>
      </c>
    </row>
    <row r="27" spans="1:81">
      <c r="A27" s="33" t="s">
        <v>18</v>
      </c>
      <c r="B27" s="35">
        <f t="shared" ref="B27:J27" si="30">SUM(B19:B25)</f>
        <v>12</v>
      </c>
      <c r="C27" s="35">
        <f t="shared" si="30"/>
        <v>52</v>
      </c>
      <c r="D27" s="35">
        <f t="shared" si="30"/>
        <v>0</v>
      </c>
      <c r="E27" s="35">
        <f t="shared" si="30"/>
        <v>16</v>
      </c>
      <c r="F27" s="35">
        <f t="shared" si="30"/>
        <v>0</v>
      </c>
      <c r="G27" s="35">
        <f t="shared" si="30"/>
        <v>26</v>
      </c>
      <c r="H27" s="35">
        <f t="shared" si="30"/>
        <v>0</v>
      </c>
      <c r="I27" s="35">
        <f t="shared" si="30"/>
        <v>106</v>
      </c>
      <c r="J27" s="35">
        <f t="shared" si="30"/>
        <v>12</v>
      </c>
      <c r="K27" s="35">
        <f>SUM(K19:K26)</f>
        <v>23</v>
      </c>
      <c r="L27" s="35">
        <f t="shared" ref="L27:BW27" si="31">SUM(L19:L25)</f>
        <v>0</v>
      </c>
      <c r="M27" s="35">
        <f t="shared" si="31"/>
        <v>12</v>
      </c>
      <c r="N27" s="35">
        <f t="shared" si="31"/>
        <v>0</v>
      </c>
      <c r="O27" s="35">
        <f t="shared" si="31"/>
        <v>0</v>
      </c>
      <c r="P27" s="35">
        <f t="shared" si="31"/>
        <v>3</v>
      </c>
      <c r="Q27" s="35">
        <f t="shared" si="31"/>
        <v>47</v>
      </c>
      <c r="R27" s="35">
        <f t="shared" si="31"/>
        <v>8</v>
      </c>
      <c r="S27" s="35">
        <f t="shared" si="31"/>
        <v>24</v>
      </c>
      <c r="T27" s="35">
        <f t="shared" si="31"/>
        <v>0</v>
      </c>
      <c r="U27" s="35">
        <f t="shared" si="31"/>
        <v>16</v>
      </c>
      <c r="V27" s="35">
        <f t="shared" si="31"/>
        <v>12</v>
      </c>
      <c r="W27" s="35">
        <f t="shared" si="31"/>
        <v>40</v>
      </c>
      <c r="X27" s="35">
        <f t="shared" si="31"/>
        <v>0</v>
      </c>
      <c r="Y27" s="35">
        <f t="shared" si="31"/>
        <v>100</v>
      </c>
      <c r="Z27" s="35">
        <f t="shared" si="31"/>
        <v>12</v>
      </c>
      <c r="AA27" s="35">
        <f t="shared" si="31"/>
        <v>20</v>
      </c>
      <c r="AB27" s="35">
        <f t="shared" si="31"/>
        <v>0</v>
      </c>
      <c r="AC27" s="35">
        <f t="shared" si="31"/>
        <v>12</v>
      </c>
      <c r="AD27" s="35">
        <f t="shared" si="31"/>
        <v>12</v>
      </c>
      <c r="AE27" s="35">
        <f t="shared" si="31"/>
        <v>8</v>
      </c>
      <c r="AF27" s="35">
        <f t="shared" si="31"/>
        <v>0</v>
      </c>
      <c r="AG27" s="35">
        <f t="shared" si="31"/>
        <v>64</v>
      </c>
      <c r="AH27" s="35">
        <f t="shared" si="31"/>
        <v>12</v>
      </c>
      <c r="AI27" s="35">
        <f t="shared" si="31"/>
        <v>24</v>
      </c>
      <c r="AJ27" s="35">
        <f t="shared" si="31"/>
        <v>0</v>
      </c>
      <c r="AK27" s="35">
        <f t="shared" si="31"/>
        <v>0</v>
      </c>
      <c r="AL27" s="35">
        <f t="shared" si="31"/>
        <v>12</v>
      </c>
      <c r="AM27" s="35">
        <f t="shared" si="31"/>
        <v>4</v>
      </c>
      <c r="AN27" s="35">
        <f t="shared" si="31"/>
        <v>0</v>
      </c>
      <c r="AO27" s="35">
        <f t="shared" si="31"/>
        <v>52</v>
      </c>
      <c r="AP27" s="35">
        <f t="shared" si="31"/>
        <v>8</v>
      </c>
      <c r="AQ27" s="35">
        <f t="shared" si="31"/>
        <v>24</v>
      </c>
      <c r="AR27" s="35">
        <f t="shared" si="31"/>
        <v>16</v>
      </c>
      <c r="AS27" s="35">
        <f t="shared" si="31"/>
        <v>12</v>
      </c>
      <c r="AT27" s="35">
        <f t="shared" si="31"/>
        <v>12</v>
      </c>
      <c r="AU27" s="35">
        <f t="shared" si="31"/>
        <v>0</v>
      </c>
      <c r="AV27" s="35">
        <f t="shared" si="31"/>
        <v>0</v>
      </c>
      <c r="AW27" s="35">
        <f t="shared" si="31"/>
        <v>72</v>
      </c>
      <c r="AX27" s="35">
        <f t="shared" si="31"/>
        <v>0</v>
      </c>
      <c r="AY27" s="35">
        <f t="shared" si="31"/>
        <v>20</v>
      </c>
      <c r="AZ27" s="35">
        <f t="shared" si="31"/>
        <v>0</v>
      </c>
      <c r="BA27" s="35">
        <f t="shared" si="31"/>
        <v>12</v>
      </c>
      <c r="BB27" s="35">
        <f t="shared" si="31"/>
        <v>12</v>
      </c>
      <c r="BC27" s="35">
        <f t="shared" si="31"/>
        <v>9</v>
      </c>
      <c r="BD27" s="35">
        <f t="shared" si="31"/>
        <v>0</v>
      </c>
      <c r="BE27" s="35">
        <f t="shared" si="31"/>
        <v>53</v>
      </c>
      <c r="BF27" s="35">
        <f t="shared" si="31"/>
        <v>0</v>
      </c>
      <c r="BG27" s="35">
        <f t="shared" si="31"/>
        <v>24</v>
      </c>
      <c r="BH27" s="35">
        <f t="shared" si="31"/>
        <v>24</v>
      </c>
      <c r="BI27" s="35">
        <f t="shared" si="31"/>
        <v>0</v>
      </c>
      <c r="BJ27" s="35">
        <f t="shared" si="31"/>
        <v>12</v>
      </c>
      <c r="BK27" s="35">
        <f t="shared" si="31"/>
        <v>32</v>
      </c>
      <c r="BL27" s="35">
        <f t="shared" si="31"/>
        <v>0</v>
      </c>
      <c r="BM27" s="35">
        <f t="shared" si="31"/>
        <v>92</v>
      </c>
      <c r="BN27" s="35">
        <f t="shared" si="31"/>
        <v>0</v>
      </c>
      <c r="BO27" s="35">
        <f t="shared" si="31"/>
        <v>0</v>
      </c>
      <c r="BP27" s="35">
        <f t="shared" si="31"/>
        <v>0</v>
      </c>
      <c r="BQ27" s="35">
        <f t="shared" si="31"/>
        <v>0</v>
      </c>
      <c r="BR27" s="35">
        <f t="shared" si="31"/>
        <v>3</v>
      </c>
      <c r="BS27" s="35">
        <f t="shared" si="31"/>
        <v>23</v>
      </c>
      <c r="BT27" s="35">
        <f t="shared" si="31"/>
        <v>0</v>
      </c>
      <c r="BU27" s="35">
        <f t="shared" si="31"/>
        <v>26</v>
      </c>
      <c r="BV27" s="35">
        <f t="shared" si="31"/>
        <v>6</v>
      </c>
      <c r="BW27" s="35">
        <f t="shared" si="31"/>
        <v>20</v>
      </c>
      <c r="BX27" s="35">
        <f t="shared" ref="BX27:CC27" si="32">SUM(BX19:BX25)</f>
        <v>24</v>
      </c>
      <c r="BY27" s="35">
        <f t="shared" si="32"/>
        <v>16</v>
      </c>
      <c r="BZ27" s="35">
        <f t="shared" si="32"/>
        <v>0</v>
      </c>
      <c r="CA27" s="35">
        <f t="shared" si="32"/>
        <v>0</v>
      </c>
      <c r="CB27" s="35">
        <f t="shared" si="32"/>
        <v>0</v>
      </c>
      <c r="CC27" s="35">
        <f t="shared" si="32"/>
        <v>66</v>
      </c>
    </row>
    <row r="28" spans="1:81">
      <c r="A28" s="38" t="s">
        <v>23</v>
      </c>
      <c r="H28" s="2"/>
      <c r="I28" s="26"/>
      <c r="P28" s="2"/>
      <c r="Q28" s="26"/>
      <c r="X28" s="2"/>
      <c r="Y28" s="26"/>
      <c r="AF28" s="2"/>
      <c r="AG28" s="26"/>
      <c r="AN28" s="2"/>
      <c r="AO28" s="26"/>
      <c r="AV28" s="2"/>
      <c r="AW28" s="26"/>
      <c r="BD28" s="2"/>
      <c r="BE28" s="26"/>
      <c r="BL28" s="2"/>
      <c r="BM28" s="26"/>
      <c r="BT28" s="2"/>
      <c r="BU28" s="26"/>
      <c r="CB28" s="2"/>
      <c r="CC28" s="26"/>
    </row>
    <row r="29" spans="1:81">
      <c r="A29" s="31" t="s">
        <v>32</v>
      </c>
      <c r="B29" s="2">
        <v>0</v>
      </c>
      <c r="C29" s="2">
        <v>0</v>
      </c>
      <c r="D29" s="2">
        <v>40</v>
      </c>
      <c r="E29" s="2">
        <v>16</v>
      </c>
      <c r="F29" s="2">
        <v>40</v>
      </c>
      <c r="G29" s="2">
        <v>16</v>
      </c>
      <c r="H29" s="2">
        <v>0</v>
      </c>
      <c r="I29" s="11">
        <f t="shared" ref="I29:I37" si="33">SUM(B29:H29)</f>
        <v>112</v>
      </c>
      <c r="J29" s="2">
        <v>0</v>
      </c>
      <c r="K29" s="2">
        <v>0</v>
      </c>
      <c r="L29" s="2">
        <v>40</v>
      </c>
      <c r="M29" s="2">
        <v>16</v>
      </c>
      <c r="N29" s="2">
        <v>40</v>
      </c>
      <c r="O29" s="2">
        <v>16</v>
      </c>
      <c r="P29" s="2">
        <v>0</v>
      </c>
      <c r="Q29" s="11">
        <f t="shared" ref="Q29:Q37" si="34">SUM(J29:P29)</f>
        <v>112</v>
      </c>
      <c r="R29" s="2">
        <v>0</v>
      </c>
      <c r="S29" s="2">
        <v>0</v>
      </c>
      <c r="T29" s="2">
        <v>40</v>
      </c>
      <c r="U29" s="2">
        <v>16</v>
      </c>
      <c r="V29" s="2">
        <v>40</v>
      </c>
      <c r="W29" s="2">
        <v>16</v>
      </c>
      <c r="X29" s="2">
        <v>0</v>
      </c>
      <c r="Y29" s="11">
        <f t="shared" ref="Y29:Y37" si="35">SUM(R29:X29)</f>
        <v>112</v>
      </c>
      <c r="Z29" s="2">
        <v>0</v>
      </c>
      <c r="AA29" s="2">
        <v>0</v>
      </c>
      <c r="AB29" s="2">
        <v>40</v>
      </c>
      <c r="AC29" s="2">
        <v>16</v>
      </c>
      <c r="AD29" s="2">
        <v>40</v>
      </c>
      <c r="AE29" s="2">
        <v>16</v>
      </c>
      <c r="AF29" s="2">
        <v>0</v>
      </c>
      <c r="AG29" s="11">
        <f t="shared" ref="AG29:AG37" si="36">SUM(Z29:AF29)</f>
        <v>112</v>
      </c>
      <c r="AH29" s="2">
        <v>0</v>
      </c>
      <c r="AI29" s="2">
        <v>0</v>
      </c>
      <c r="AJ29" s="2">
        <v>40</v>
      </c>
      <c r="AK29" s="2">
        <v>16</v>
      </c>
      <c r="AL29" s="2">
        <v>40</v>
      </c>
      <c r="AM29" s="2">
        <v>16</v>
      </c>
      <c r="AN29" s="2">
        <v>0</v>
      </c>
      <c r="AO29" s="11">
        <f t="shared" ref="AO29:AO37" si="37">SUM(AH29:AN29)</f>
        <v>112</v>
      </c>
      <c r="AP29" s="2">
        <v>0</v>
      </c>
      <c r="AQ29" s="2">
        <v>0</v>
      </c>
      <c r="AR29" s="2">
        <v>40</v>
      </c>
      <c r="AS29" s="2">
        <v>16</v>
      </c>
      <c r="AT29" s="2">
        <v>40</v>
      </c>
      <c r="AU29" s="2">
        <v>16</v>
      </c>
      <c r="AV29" s="2">
        <v>0</v>
      </c>
      <c r="AW29" s="11">
        <f t="shared" ref="AW29:AW37" si="38">SUM(AP29:AV29)</f>
        <v>112</v>
      </c>
      <c r="AX29" s="2">
        <v>0</v>
      </c>
      <c r="AY29" s="2">
        <v>0</v>
      </c>
      <c r="AZ29" s="2">
        <v>40</v>
      </c>
      <c r="BA29" s="2">
        <v>16</v>
      </c>
      <c r="BB29" s="2">
        <v>40</v>
      </c>
      <c r="BC29" s="2">
        <v>16</v>
      </c>
      <c r="BD29" s="2">
        <v>0</v>
      </c>
      <c r="BE29" s="11">
        <f t="shared" ref="BE29:BE37" si="39">SUM(AX29:BD29)</f>
        <v>112</v>
      </c>
      <c r="BF29" s="2">
        <v>0</v>
      </c>
      <c r="BG29" s="2">
        <v>0</v>
      </c>
      <c r="BH29" s="2">
        <v>40</v>
      </c>
      <c r="BI29" s="2">
        <v>16</v>
      </c>
      <c r="BJ29" s="2">
        <v>40</v>
      </c>
      <c r="BK29" s="2">
        <v>16</v>
      </c>
      <c r="BL29" s="2">
        <v>0</v>
      </c>
      <c r="BM29" s="11">
        <f t="shared" ref="BM29:BM37" si="40">SUM(BF29:BL29)</f>
        <v>112</v>
      </c>
      <c r="BN29" s="2">
        <v>0</v>
      </c>
      <c r="BO29" s="2">
        <v>0</v>
      </c>
      <c r="BP29" s="2">
        <v>40</v>
      </c>
      <c r="BQ29" s="2">
        <v>16</v>
      </c>
      <c r="BR29" s="2">
        <v>40</v>
      </c>
      <c r="BS29" s="2">
        <v>16</v>
      </c>
      <c r="BT29" s="2">
        <v>0</v>
      </c>
      <c r="BU29" s="11">
        <f t="shared" ref="BU29:BU37" si="41">SUM(BN29:BT29)</f>
        <v>112</v>
      </c>
      <c r="BV29" s="2">
        <v>0</v>
      </c>
      <c r="BW29" s="2">
        <v>0</v>
      </c>
      <c r="BX29" s="2">
        <v>40</v>
      </c>
      <c r="BY29" s="2">
        <v>16</v>
      </c>
      <c r="BZ29" s="2">
        <v>40</v>
      </c>
      <c r="CA29" s="2">
        <v>16</v>
      </c>
      <c r="CB29" s="2">
        <v>0</v>
      </c>
      <c r="CC29" s="11">
        <f t="shared" ref="CC29:CC37" si="42">SUM(BV29:CB29)</f>
        <v>112</v>
      </c>
    </row>
    <row r="30" spans="1:81">
      <c r="A30" s="31" t="s">
        <v>33</v>
      </c>
      <c r="B30" s="2">
        <v>0</v>
      </c>
      <c r="C30" s="2">
        <v>23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si="33"/>
        <v>23</v>
      </c>
      <c r="J30" s="2">
        <v>0</v>
      </c>
      <c r="K30" s="2">
        <v>23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si="34"/>
        <v>23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si="35"/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si="36"/>
        <v>0</v>
      </c>
      <c r="AH30" s="2">
        <v>0</v>
      </c>
      <c r="AI30" s="2">
        <v>23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si="37"/>
        <v>23</v>
      </c>
      <c r="AP30" s="2">
        <v>0</v>
      </c>
      <c r="AQ30" s="2">
        <v>0</v>
      </c>
      <c r="AR30" s="2">
        <v>15</v>
      </c>
      <c r="AS30" s="2">
        <v>0</v>
      </c>
      <c r="AT30" s="2">
        <v>0</v>
      </c>
      <c r="AU30" s="2">
        <v>0</v>
      </c>
      <c r="AV30" s="2">
        <v>0</v>
      </c>
      <c r="AW30" s="11">
        <f t="shared" si="38"/>
        <v>15</v>
      </c>
      <c r="AX30" s="2">
        <v>0</v>
      </c>
      <c r="AY30" s="2">
        <v>23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11">
        <f t="shared" si="39"/>
        <v>23</v>
      </c>
      <c r="BF30" s="2">
        <v>0</v>
      </c>
      <c r="BG30" s="2">
        <v>23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si="40"/>
        <v>23</v>
      </c>
      <c r="BN30" s="2">
        <v>0</v>
      </c>
      <c r="BO30" s="2">
        <v>23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11">
        <f t="shared" si="41"/>
        <v>23</v>
      </c>
      <c r="BV30" s="2">
        <v>0</v>
      </c>
      <c r="BW30" s="2">
        <v>23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si="42"/>
        <v>23</v>
      </c>
    </row>
    <row r="31" spans="1:81">
      <c r="A31" s="31" t="s">
        <v>34</v>
      </c>
      <c r="B31" s="2">
        <v>0</v>
      </c>
      <c r="C31" s="2">
        <v>0</v>
      </c>
      <c r="D31" s="2">
        <v>9</v>
      </c>
      <c r="E31" s="2">
        <v>0</v>
      </c>
      <c r="F31" s="2">
        <v>0</v>
      </c>
      <c r="G31" s="2">
        <v>0</v>
      </c>
      <c r="H31" s="2">
        <v>0</v>
      </c>
      <c r="I31" s="11">
        <f t="shared" si="33"/>
        <v>9</v>
      </c>
      <c r="J31" s="2">
        <v>0</v>
      </c>
      <c r="K31" s="2">
        <v>0</v>
      </c>
      <c r="L31" s="2">
        <v>13</v>
      </c>
      <c r="M31" s="2">
        <v>0</v>
      </c>
      <c r="N31" s="2">
        <v>0</v>
      </c>
      <c r="O31" s="2">
        <v>0</v>
      </c>
      <c r="P31" s="2">
        <v>0</v>
      </c>
      <c r="Q31" s="11">
        <f t="shared" si="34"/>
        <v>13</v>
      </c>
      <c r="R31" s="2">
        <v>0</v>
      </c>
      <c r="S31" s="2">
        <v>0</v>
      </c>
      <c r="T31" s="2">
        <v>10</v>
      </c>
      <c r="U31" s="2">
        <v>0</v>
      </c>
      <c r="V31" s="2">
        <v>0</v>
      </c>
      <c r="W31" s="2">
        <v>0</v>
      </c>
      <c r="X31" s="2">
        <v>0</v>
      </c>
      <c r="Y31" s="11">
        <f t="shared" si="35"/>
        <v>10</v>
      </c>
      <c r="Z31" s="2">
        <v>0</v>
      </c>
      <c r="AA31" s="2">
        <v>0</v>
      </c>
      <c r="AB31" s="2">
        <v>10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36"/>
        <v>10</v>
      </c>
      <c r="AH31" s="2">
        <v>0</v>
      </c>
      <c r="AI31" s="2">
        <v>0</v>
      </c>
      <c r="AJ31" s="2">
        <v>10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37"/>
        <v>10</v>
      </c>
      <c r="AP31" s="2">
        <v>0</v>
      </c>
      <c r="AQ31" s="2">
        <v>0</v>
      </c>
      <c r="AR31" s="2">
        <v>50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38"/>
        <v>50</v>
      </c>
      <c r="AX31" s="2">
        <v>0</v>
      </c>
      <c r="AY31" s="2">
        <v>0</v>
      </c>
      <c r="AZ31" s="2">
        <v>50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39"/>
        <v>50</v>
      </c>
      <c r="BF31" s="2">
        <v>0</v>
      </c>
      <c r="BG31" s="2">
        <v>0</v>
      </c>
      <c r="BH31" s="2">
        <v>50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40"/>
        <v>50</v>
      </c>
      <c r="BN31" s="2">
        <v>0</v>
      </c>
      <c r="BO31" s="2">
        <v>0</v>
      </c>
      <c r="BP31" s="2">
        <v>50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41"/>
        <v>50</v>
      </c>
      <c r="BV31" s="2">
        <v>0</v>
      </c>
      <c r="BW31" s="2">
        <v>0</v>
      </c>
      <c r="BX31" s="2">
        <v>50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42"/>
        <v>50</v>
      </c>
    </row>
    <row r="32" spans="1:81">
      <c r="A32" s="31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33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34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35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36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37"/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38"/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1">
        <f t="shared" si="39"/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40"/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41"/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42"/>
        <v>0</v>
      </c>
    </row>
    <row r="33" spans="1:81">
      <c r="A33" s="31" t="s">
        <v>36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33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34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35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36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37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38"/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39"/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40"/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41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42"/>
        <v>0</v>
      </c>
    </row>
    <row r="34" spans="1:81">
      <c r="A34" s="31" t="s">
        <v>37</v>
      </c>
      <c r="B34" s="2">
        <v>0</v>
      </c>
      <c r="C34" s="2">
        <v>0</v>
      </c>
      <c r="D34" s="2">
        <v>0</v>
      </c>
      <c r="E34" s="2">
        <v>0</v>
      </c>
      <c r="F34" s="2">
        <v>39</v>
      </c>
      <c r="G34" s="2">
        <v>0</v>
      </c>
      <c r="H34" s="2">
        <v>0</v>
      </c>
      <c r="I34" s="11">
        <f t="shared" si="33"/>
        <v>39</v>
      </c>
      <c r="J34" s="2">
        <v>0</v>
      </c>
      <c r="K34" s="2">
        <v>0</v>
      </c>
      <c r="L34" s="2">
        <v>0</v>
      </c>
      <c r="M34" s="2">
        <v>0</v>
      </c>
      <c r="N34" s="2">
        <v>39</v>
      </c>
      <c r="O34" s="2">
        <v>0</v>
      </c>
      <c r="P34" s="2">
        <v>0</v>
      </c>
      <c r="Q34" s="11">
        <f t="shared" si="34"/>
        <v>39</v>
      </c>
      <c r="R34" s="2">
        <v>0</v>
      </c>
      <c r="S34" s="2">
        <v>0</v>
      </c>
      <c r="T34" s="2">
        <v>0</v>
      </c>
      <c r="U34" s="2">
        <v>0</v>
      </c>
      <c r="V34" s="2">
        <v>39</v>
      </c>
      <c r="W34" s="2">
        <v>0</v>
      </c>
      <c r="X34" s="2">
        <v>0</v>
      </c>
      <c r="Y34" s="11">
        <f t="shared" si="35"/>
        <v>39</v>
      </c>
      <c r="Z34" s="2">
        <v>0</v>
      </c>
      <c r="AA34" s="2">
        <v>0</v>
      </c>
      <c r="AB34" s="2">
        <v>0</v>
      </c>
      <c r="AC34" s="2">
        <v>0</v>
      </c>
      <c r="AD34" s="2">
        <v>39</v>
      </c>
      <c r="AE34" s="2">
        <v>0</v>
      </c>
      <c r="AF34" s="2">
        <v>0</v>
      </c>
      <c r="AG34" s="11">
        <f t="shared" si="36"/>
        <v>39</v>
      </c>
      <c r="AH34" s="2">
        <v>0</v>
      </c>
      <c r="AI34" s="2">
        <v>0</v>
      </c>
      <c r="AJ34" s="2">
        <v>0</v>
      </c>
      <c r="AK34" s="2">
        <v>0</v>
      </c>
      <c r="AL34" s="2">
        <v>39</v>
      </c>
      <c r="AM34" s="2">
        <v>0</v>
      </c>
      <c r="AN34" s="2">
        <v>0</v>
      </c>
      <c r="AO34" s="11">
        <f t="shared" si="37"/>
        <v>39</v>
      </c>
      <c r="AP34" s="2">
        <v>0</v>
      </c>
      <c r="AQ34" s="2">
        <v>0</v>
      </c>
      <c r="AR34" s="2">
        <v>0</v>
      </c>
      <c r="AS34" s="2">
        <v>0</v>
      </c>
      <c r="AT34" s="2">
        <v>39</v>
      </c>
      <c r="AU34" s="2">
        <v>0</v>
      </c>
      <c r="AV34" s="2">
        <v>0</v>
      </c>
      <c r="AW34" s="11">
        <f t="shared" si="38"/>
        <v>39</v>
      </c>
      <c r="AX34" s="2">
        <v>26</v>
      </c>
      <c r="AY34" s="2">
        <v>9</v>
      </c>
      <c r="AZ34" s="2">
        <v>0</v>
      </c>
      <c r="BA34" s="2">
        <v>25</v>
      </c>
      <c r="BB34" s="2">
        <v>0</v>
      </c>
      <c r="BC34" s="2">
        <v>0</v>
      </c>
      <c r="BD34" s="2">
        <v>0</v>
      </c>
      <c r="BE34" s="11">
        <f t="shared" si="39"/>
        <v>60</v>
      </c>
      <c r="BF34" s="2">
        <v>0</v>
      </c>
      <c r="BG34" s="2">
        <v>26</v>
      </c>
      <c r="BH34" s="2">
        <v>9</v>
      </c>
      <c r="BI34" s="2">
        <v>0</v>
      </c>
      <c r="BJ34" s="2">
        <v>25</v>
      </c>
      <c r="BK34" s="2">
        <v>0</v>
      </c>
      <c r="BL34" s="2">
        <v>0</v>
      </c>
      <c r="BM34" s="11">
        <f t="shared" si="40"/>
        <v>60</v>
      </c>
      <c r="BN34" s="2">
        <v>26</v>
      </c>
      <c r="BO34" s="2">
        <v>9</v>
      </c>
      <c r="BP34" s="2">
        <v>0</v>
      </c>
      <c r="BQ34" s="2">
        <v>25</v>
      </c>
      <c r="BR34" s="2">
        <v>0</v>
      </c>
      <c r="BS34" s="2">
        <v>0</v>
      </c>
      <c r="BT34" s="2">
        <v>0</v>
      </c>
      <c r="BU34" s="11">
        <f t="shared" si="41"/>
        <v>60</v>
      </c>
      <c r="BV34" s="2">
        <v>26</v>
      </c>
      <c r="BW34" s="2">
        <v>9</v>
      </c>
      <c r="BX34" s="2">
        <v>0</v>
      </c>
      <c r="BY34" s="2">
        <v>25</v>
      </c>
      <c r="BZ34" s="2">
        <v>0</v>
      </c>
      <c r="CA34" s="2">
        <v>0</v>
      </c>
      <c r="CB34" s="2">
        <v>0</v>
      </c>
      <c r="CC34" s="11">
        <f t="shared" si="42"/>
        <v>60</v>
      </c>
    </row>
    <row r="35" spans="1:81">
      <c r="A35" s="31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33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34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35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36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37"/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1">
        <f t="shared" si="38"/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11">
        <f t="shared" si="39"/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11">
        <f t="shared" si="40"/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11">
        <f t="shared" si="41"/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11">
        <f t="shared" si="42"/>
        <v>0</v>
      </c>
    </row>
    <row r="36" spans="1:81">
      <c r="A36" s="31" t="s">
        <v>50</v>
      </c>
      <c r="B36" s="2">
        <v>10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5">
        <f t="shared" si="33"/>
        <v>10</v>
      </c>
      <c r="J36" s="2">
        <v>10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5">
        <f t="shared" si="34"/>
        <v>10</v>
      </c>
      <c r="R36" s="2">
        <v>10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5">
        <f t="shared" si="35"/>
        <v>10</v>
      </c>
      <c r="Z36" s="2">
        <v>10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5">
        <f t="shared" si="36"/>
        <v>10</v>
      </c>
      <c r="AH36" s="2">
        <v>8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5">
        <f t="shared" si="37"/>
        <v>8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5">
        <f t="shared" si="38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5">
        <f t="shared" si="39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5">
        <f t="shared" si="40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5">
        <f t="shared" si="41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5">
        <f t="shared" si="42"/>
        <v>0</v>
      </c>
    </row>
    <row r="37" spans="1:81">
      <c r="A37" s="31" t="s">
        <v>53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33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34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35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36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37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38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39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40"/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41"/>
        <v>0</v>
      </c>
      <c r="BV37" s="2">
        <v>0</v>
      </c>
      <c r="BW37" s="2">
        <v>0</v>
      </c>
      <c r="BX37" s="2">
        <v>0</v>
      </c>
      <c r="BY37" s="2">
        <v>8</v>
      </c>
      <c r="BZ37" s="2">
        <v>0</v>
      </c>
      <c r="CA37" s="2">
        <v>0</v>
      </c>
      <c r="CB37" s="2">
        <v>0</v>
      </c>
      <c r="CC37" s="25">
        <f t="shared" si="42"/>
        <v>8</v>
      </c>
    </row>
    <row r="38" spans="1:81">
      <c r="A38" s="34" t="s">
        <v>18</v>
      </c>
      <c r="B38" s="36">
        <f>SUM(B29:B37)</f>
        <v>10</v>
      </c>
      <c r="C38" s="36">
        <f t="shared" ref="C38:I38" si="43">SUM(C29:C37)</f>
        <v>23</v>
      </c>
      <c r="D38" s="36">
        <f t="shared" si="43"/>
        <v>49</v>
      </c>
      <c r="E38" s="36">
        <f t="shared" si="43"/>
        <v>16</v>
      </c>
      <c r="F38" s="36">
        <f t="shared" si="43"/>
        <v>79</v>
      </c>
      <c r="G38" s="36">
        <f t="shared" si="43"/>
        <v>16</v>
      </c>
      <c r="H38" s="36">
        <f t="shared" si="43"/>
        <v>0</v>
      </c>
      <c r="I38" s="36">
        <f t="shared" si="43"/>
        <v>193</v>
      </c>
      <c r="J38" s="36">
        <f>SUM(J29:J37)</f>
        <v>10</v>
      </c>
      <c r="K38" s="36">
        <f t="shared" ref="K38:Q38" si="44">SUM(K29:K37)</f>
        <v>23</v>
      </c>
      <c r="L38" s="36">
        <f t="shared" si="44"/>
        <v>53</v>
      </c>
      <c r="M38" s="36">
        <f t="shared" si="44"/>
        <v>16</v>
      </c>
      <c r="N38" s="36">
        <f t="shared" si="44"/>
        <v>79</v>
      </c>
      <c r="O38" s="36">
        <f t="shared" si="44"/>
        <v>16</v>
      </c>
      <c r="P38" s="36">
        <f t="shared" si="44"/>
        <v>0</v>
      </c>
      <c r="Q38" s="36">
        <f t="shared" si="44"/>
        <v>197</v>
      </c>
      <c r="R38" s="36">
        <f>SUM(R29:R37)</f>
        <v>10</v>
      </c>
      <c r="S38" s="36">
        <f t="shared" ref="S38:Y38" si="45">SUM(S29:S37)</f>
        <v>0</v>
      </c>
      <c r="T38" s="36">
        <f t="shared" si="45"/>
        <v>50</v>
      </c>
      <c r="U38" s="36">
        <f t="shared" si="45"/>
        <v>16</v>
      </c>
      <c r="V38" s="36">
        <f t="shared" si="45"/>
        <v>79</v>
      </c>
      <c r="W38" s="36">
        <f t="shared" si="45"/>
        <v>16</v>
      </c>
      <c r="X38" s="36">
        <f t="shared" si="45"/>
        <v>0</v>
      </c>
      <c r="Y38" s="36">
        <f t="shared" si="45"/>
        <v>171</v>
      </c>
      <c r="Z38" s="36">
        <f>SUM(Z29:Z37)</f>
        <v>10</v>
      </c>
      <c r="AA38" s="36">
        <f t="shared" ref="AA38:AG38" si="46">SUM(AA29:AA37)</f>
        <v>0</v>
      </c>
      <c r="AB38" s="36">
        <f t="shared" si="46"/>
        <v>50</v>
      </c>
      <c r="AC38" s="36">
        <f t="shared" si="46"/>
        <v>16</v>
      </c>
      <c r="AD38" s="36">
        <f t="shared" si="46"/>
        <v>79</v>
      </c>
      <c r="AE38" s="36">
        <f t="shared" si="46"/>
        <v>16</v>
      </c>
      <c r="AF38" s="36">
        <f t="shared" si="46"/>
        <v>0</v>
      </c>
      <c r="AG38" s="36">
        <f t="shared" si="46"/>
        <v>171</v>
      </c>
      <c r="AH38" s="36">
        <f>SUM(AH29:AH37)</f>
        <v>8</v>
      </c>
      <c r="AI38" s="36">
        <f t="shared" ref="AI38:AO38" si="47">SUM(AI29:AI37)</f>
        <v>23</v>
      </c>
      <c r="AJ38" s="36">
        <f t="shared" si="47"/>
        <v>50</v>
      </c>
      <c r="AK38" s="36">
        <f t="shared" si="47"/>
        <v>16</v>
      </c>
      <c r="AL38" s="36">
        <f t="shared" si="47"/>
        <v>79</v>
      </c>
      <c r="AM38" s="36">
        <f t="shared" si="47"/>
        <v>16</v>
      </c>
      <c r="AN38" s="36">
        <f t="shared" si="47"/>
        <v>0</v>
      </c>
      <c r="AO38" s="36">
        <f t="shared" si="47"/>
        <v>192</v>
      </c>
      <c r="AP38" s="36">
        <f>SUM(AP29:AP37)</f>
        <v>0</v>
      </c>
      <c r="AQ38" s="36">
        <f t="shared" ref="AQ38:AW38" si="48">SUM(AQ29:AQ37)</f>
        <v>0</v>
      </c>
      <c r="AR38" s="36">
        <f t="shared" si="48"/>
        <v>105</v>
      </c>
      <c r="AS38" s="36">
        <f t="shared" si="48"/>
        <v>16</v>
      </c>
      <c r="AT38" s="36">
        <f t="shared" si="48"/>
        <v>79</v>
      </c>
      <c r="AU38" s="36">
        <f t="shared" si="48"/>
        <v>16</v>
      </c>
      <c r="AV38" s="36">
        <f t="shared" si="48"/>
        <v>0</v>
      </c>
      <c r="AW38" s="36">
        <f t="shared" si="48"/>
        <v>216</v>
      </c>
      <c r="AX38" s="36">
        <f>SUM(AX29:AX37)</f>
        <v>26</v>
      </c>
      <c r="AY38" s="36">
        <f t="shared" ref="AY38:BE38" si="49">SUM(AY29:AY37)</f>
        <v>32</v>
      </c>
      <c r="AZ38" s="36">
        <f t="shared" si="49"/>
        <v>90</v>
      </c>
      <c r="BA38" s="36">
        <f t="shared" si="49"/>
        <v>41</v>
      </c>
      <c r="BB38" s="36">
        <f t="shared" si="49"/>
        <v>40</v>
      </c>
      <c r="BC38" s="36">
        <f t="shared" si="49"/>
        <v>16</v>
      </c>
      <c r="BD38" s="36">
        <f t="shared" si="49"/>
        <v>0</v>
      </c>
      <c r="BE38" s="36">
        <f t="shared" si="49"/>
        <v>245</v>
      </c>
      <c r="BF38" s="36">
        <f>SUM(BF29:BF37)</f>
        <v>0</v>
      </c>
      <c r="BG38" s="36">
        <f t="shared" ref="BG38:BM38" si="50">SUM(BG29:BG37)</f>
        <v>49</v>
      </c>
      <c r="BH38" s="36">
        <f t="shared" si="50"/>
        <v>99</v>
      </c>
      <c r="BI38" s="36">
        <f t="shared" si="50"/>
        <v>16</v>
      </c>
      <c r="BJ38" s="36">
        <f t="shared" si="50"/>
        <v>65</v>
      </c>
      <c r="BK38" s="36">
        <f t="shared" si="50"/>
        <v>16</v>
      </c>
      <c r="BL38" s="36">
        <f t="shared" si="50"/>
        <v>0</v>
      </c>
      <c r="BM38" s="36">
        <f t="shared" si="50"/>
        <v>245</v>
      </c>
      <c r="BN38" s="36">
        <f>SUM(BN29:BN37)</f>
        <v>26</v>
      </c>
      <c r="BO38" s="36">
        <f t="shared" ref="BO38:BU38" si="51">SUM(BO29:BO37)</f>
        <v>32</v>
      </c>
      <c r="BP38" s="36">
        <f t="shared" si="51"/>
        <v>90</v>
      </c>
      <c r="BQ38" s="36">
        <f t="shared" si="51"/>
        <v>41</v>
      </c>
      <c r="BR38" s="36">
        <f t="shared" si="51"/>
        <v>40</v>
      </c>
      <c r="BS38" s="36">
        <f t="shared" si="51"/>
        <v>16</v>
      </c>
      <c r="BT38" s="36">
        <f t="shared" si="51"/>
        <v>0</v>
      </c>
      <c r="BU38" s="36">
        <f t="shared" si="51"/>
        <v>245</v>
      </c>
      <c r="BV38" s="36">
        <f>SUM(BV29:BV37)</f>
        <v>26</v>
      </c>
      <c r="BW38" s="36">
        <f t="shared" ref="BW38:CC38" si="52">SUM(BW29:BW37)</f>
        <v>32</v>
      </c>
      <c r="BX38" s="36">
        <f t="shared" si="52"/>
        <v>90</v>
      </c>
      <c r="BY38" s="36">
        <f t="shared" si="52"/>
        <v>49</v>
      </c>
      <c r="BZ38" s="36">
        <f t="shared" si="52"/>
        <v>40</v>
      </c>
      <c r="CA38" s="36">
        <f t="shared" si="52"/>
        <v>16</v>
      </c>
      <c r="CB38" s="36">
        <f t="shared" si="52"/>
        <v>0</v>
      </c>
      <c r="CC38" s="36">
        <f t="shared" si="52"/>
        <v>253</v>
      </c>
    </row>
    <row r="39" spans="1:81">
      <c r="A39" s="38" t="s">
        <v>40</v>
      </c>
      <c r="H39" s="2"/>
      <c r="I39" s="37"/>
      <c r="P39" s="2"/>
      <c r="Q39" s="37"/>
      <c r="X39" s="2"/>
      <c r="Y39" s="37"/>
      <c r="AF39" s="2"/>
      <c r="AG39" s="37"/>
      <c r="AN39" s="2"/>
      <c r="AO39" s="37"/>
      <c r="AV39" s="2"/>
      <c r="AW39" s="37"/>
      <c r="BD39" s="2"/>
      <c r="BE39" s="37"/>
      <c r="BL39" s="2"/>
      <c r="BM39" s="37"/>
      <c r="BT39" s="2"/>
      <c r="BU39" s="37"/>
      <c r="CB39" s="2"/>
      <c r="CC39" s="37"/>
    </row>
    <row r="40" spans="1:81">
      <c r="A40" s="30" t="s">
        <v>41</v>
      </c>
      <c r="B40" s="28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f>SUM(B40:H40)</f>
        <v>0</v>
      </c>
      <c r="J40" s="28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ref="Q40:Q45" si="53">SUM(J40:P40)</f>
        <v>0</v>
      </c>
      <c r="R40" s="28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f t="shared" ref="Y40:Y45" si="54">SUM(R40:X40)</f>
        <v>0</v>
      </c>
      <c r="Z40" s="28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f t="shared" ref="AG40:AG45" si="55">SUM(Z40:AF40)</f>
        <v>0</v>
      </c>
      <c r="AH40" s="28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f t="shared" ref="AO40:AO45" si="56">SUM(AH40:AN40)</f>
        <v>0</v>
      </c>
      <c r="AP40" s="28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f t="shared" ref="AW40:AW45" si="57">SUM(AP40:AV40)</f>
        <v>0</v>
      </c>
      <c r="AX40" s="28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f t="shared" ref="BE40:BE45" si="58">SUM(AX40:BD40)</f>
        <v>0</v>
      </c>
      <c r="BF40" s="28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f t="shared" ref="BM40:BM45" si="59">SUM(BF40:BL40)</f>
        <v>0</v>
      </c>
      <c r="BN40" s="28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f t="shared" ref="BU40:BU45" si="60">SUM(BN40:BT40)</f>
        <v>0</v>
      </c>
      <c r="BV40" s="28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f t="shared" ref="CC40:CC45" si="61">SUM(BV40:CB40)</f>
        <v>0</v>
      </c>
    </row>
    <row r="41" spans="1:81">
      <c r="A41" s="30" t="s">
        <v>48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ref="I41:I46" si="62">SUM(B41:H41)</f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53"/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54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115</v>
      </c>
      <c r="AG41" s="24">
        <f t="shared" si="55"/>
        <v>115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f t="shared" si="56"/>
        <v>0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 t="shared" si="57"/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si="58"/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 t="shared" si="59"/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106</v>
      </c>
      <c r="BU41" s="24">
        <f t="shared" si="60"/>
        <v>106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si="61"/>
        <v>0</v>
      </c>
    </row>
    <row r="42" spans="1:81">
      <c r="A42" s="30" t="s">
        <v>49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62"/>
        <v>0</v>
      </c>
      <c r="J42" s="28">
        <v>0</v>
      </c>
      <c r="K42" s="24">
        <v>0</v>
      </c>
      <c r="L42" s="24">
        <v>0</v>
      </c>
      <c r="M42" s="24">
        <v>44</v>
      </c>
      <c r="N42" s="24">
        <v>28</v>
      </c>
      <c r="O42" s="24">
        <v>0</v>
      </c>
      <c r="P42" s="24">
        <v>0</v>
      </c>
      <c r="Q42" s="24">
        <f t="shared" si="53"/>
        <v>72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f t="shared" si="54"/>
        <v>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55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si="56"/>
        <v>0</v>
      </c>
      <c r="AP42" s="28">
        <v>0</v>
      </c>
      <c r="AQ42" s="24">
        <v>61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si="57"/>
        <v>61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si="58"/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si="59"/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t="shared" si="60"/>
        <v>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61"/>
        <v>0</v>
      </c>
    </row>
    <row r="43" spans="1:81">
      <c r="A43" s="30" t="s">
        <v>51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62"/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53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54"/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55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56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57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58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60</v>
      </c>
      <c r="BM43" s="24">
        <f t="shared" si="59"/>
        <v>60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60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61"/>
        <v>0</v>
      </c>
    </row>
    <row r="44" spans="1:81">
      <c r="A44" s="30" t="s">
        <v>42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62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53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54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55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56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57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58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59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60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61"/>
        <v>0</v>
      </c>
    </row>
    <row r="45" spans="1:81">
      <c r="A45" s="30" t="s">
        <v>47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62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53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54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55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56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57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58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59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60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61"/>
        <v>0</v>
      </c>
    </row>
    <row r="46" spans="1:81" s="47" customFormat="1">
      <c r="A46" s="46" t="s">
        <v>46</v>
      </c>
      <c r="B46" s="24">
        <f>SUM(B40:B45)</f>
        <v>0</v>
      </c>
      <c r="C46" s="24">
        <f t="shared" ref="C46:H46" si="63">SUM(C40:C45)</f>
        <v>0</v>
      </c>
      <c r="D46" s="24">
        <f t="shared" si="63"/>
        <v>0</v>
      </c>
      <c r="E46" s="24">
        <f t="shared" si="63"/>
        <v>0</v>
      </c>
      <c r="F46" s="24">
        <f t="shared" si="63"/>
        <v>0</v>
      </c>
      <c r="G46" s="24">
        <f t="shared" si="63"/>
        <v>0</v>
      </c>
      <c r="H46" s="24">
        <f t="shared" si="63"/>
        <v>0</v>
      </c>
      <c r="I46" s="24">
        <f t="shared" si="62"/>
        <v>0</v>
      </c>
      <c r="J46" s="24">
        <f>SUM(J40:J45)</f>
        <v>0</v>
      </c>
      <c r="K46" s="24">
        <f t="shared" ref="K46:P46" si="64">SUM(K40:K45)</f>
        <v>0</v>
      </c>
      <c r="L46" s="24">
        <f t="shared" si="64"/>
        <v>0</v>
      </c>
      <c r="M46" s="24">
        <v>0</v>
      </c>
      <c r="N46" s="24">
        <v>0</v>
      </c>
      <c r="O46" s="24">
        <f t="shared" si="64"/>
        <v>0</v>
      </c>
      <c r="P46" s="24">
        <f t="shared" si="64"/>
        <v>0</v>
      </c>
      <c r="Q46" s="24">
        <v>0</v>
      </c>
      <c r="R46" s="24">
        <f>SUM(R40:R45)</f>
        <v>0</v>
      </c>
      <c r="S46" s="24">
        <f t="shared" ref="S46:Y46" si="65">SUM(S40:S45)</f>
        <v>0</v>
      </c>
      <c r="T46" s="24">
        <f t="shared" si="65"/>
        <v>0</v>
      </c>
      <c r="U46" s="24">
        <f t="shared" si="65"/>
        <v>0</v>
      </c>
      <c r="V46" s="24">
        <f t="shared" si="65"/>
        <v>0</v>
      </c>
      <c r="W46" s="24">
        <f t="shared" si="65"/>
        <v>0</v>
      </c>
      <c r="X46" s="24">
        <f t="shared" si="65"/>
        <v>0</v>
      </c>
      <c r="Y46" s="24">
        <f t="shared" si="65"/>
        <v>0</v>
      </c>
      <c r="Z46" s="24">
        <f>SUM(Z40:Z45)</f>
        <v>0</v>
      </c>
      <c r="AA46" s="24">
        <f t="shared" ref="AA46:AE46" si="66">SUM(AA40:AA45)</f>
        <v>0</v>
      </c>
      <c r="AB46" s="24">
        <f t="shared" si="66"/>
        <v>0</v>
      </c>
      <c r="AC46" s="24">
        <f t="shared" si="66"/>
        <v>0</v>
      </c>
      <c r="AD46" s="24">
        <f t="shared" si="66"/>
        <v>0</v>
      </c>
      <c r="AE46" s="24">
        <f t="shared" si="66"/>
        <v>0</v>
      </c>
      <c r="AF46" s="24">
        <v>0</v>
      </c>
      <c r="AG46" s="24">
        <v>0</v>
      </c>
      <c r="AH46" s="24">
        <f>SUM(AH40:AH45)</f>
        <v>0</v>
      </c>
      <c r="AI46" s="24">
        <f t="shared" ref="AI46:AO46" si="67">SUM(AI40:AI45)</f>
        <v>0</v>
      </c>
      <c r="AJ46" s="24">
        <f t="shared" si="67"/>
        <v>0</v>
      </c>
      <c r="AK46" s="24">
        <f t="shared" si="67"/>
        <v>0</v>
      </c>
      <c r="AL46" s="24">
        <f t="shared" si="67"/>
        <v>0</v>
      </c>
      <c r="AM46" s="24">
        <f t="shared" si="67"/>
        <v>0</v>
      </c>
      <c r="AN46" s="24">
        <f t="shared" si="67"/>
        <v>0</v>
      </c>
      <c r="AO46" s="24">
        <f t="shared" si="67"/>
        <v>0</v>
      </c>
      <c r="AP46" s="24">
        <f>SUM(AP40:AP45)</f>
        <v>0</v>
      </c>
      <c r="AQ46" s="24">
        <v>0</v>
      </c>
      <c r="AR46" s="24">
        <f t="shared" ref="AR46:AV46" si="68">SUM(AR40:AR45)</f>
        <v>0</v>
      </c>
      <c r="AS46" s="24">
        <f t="shared" si="68"/>
        <v>0</v>
      </c>
      <c r="AT46" s="24">
        <f t="shared" si="68"/>
        <v>0</v>
      </c>
      <c r="AU46" s="24">
        <f t="shared" si="68"/>
        <v>0</v>
      </c>
      <c r="AV46" s="24">
        <f t="shared" si="68"/>
        <v>0</v>
      </c>
      <c r="AW46" s="24">
        <v>0</v>
      </c>
      <c r="AX46" s="24">
        <f>SUM(AX40:AX45)</f>
        <v>0</v>
      </c>
      <c r="AY46" s="24">
        <f t="shared" ref="AY46:BE46" si="69">SUM(AY40:AY45)</f>
        <v>0</v>
      </c>
      <c r="AZ46" s="24">
        <f t="shared" si="69"/>
        <v>0</v>
      </c>
      <c r="BA46" s="24">
        <f t="shared" si="69"/>
        <v>0</v>
      </c>
      <c r="BB46" s="24">
        <f t="shared" si="69"/>
        <v>0</v>
      </c>
      <c r="BC46" s="24">
        <f t="shared" si="69"/>
        <v>0</v>
      </c>
      <c r="BD46" s="24">
        <f t="shared" si="69"/>
        <v>0</v>
      </c>
      <c r="BE46" s="24">
        <f t="shared" si="69"/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f>SUM(BN40:BN45)</f>
        <v>0</v>
      </c>
      <c r="BO46" s="24">
        <f t="shared" ref="BO46:BS46" si="70">SUM(BO40:BO45)</f>
        <v>0</v>
      </c>
      <c r="BP46" s="24">
        <f t="shared" si="70"/>
        <v>0</v>
      </c>
      <c r="BQ46" s="24">
        <f t="shared" si="70"/>
        <v>0</v>
      </c>
      <c r="BR46" s="24">
        <f t="shared" si="70"/>
        <v>0</v>
      </c>
      <c r="BS46" s="24">
        <f t="shared" si="70"/>
        <v>0</v>
      </c>
      <c r="BT46" s="24">
        <v>0</v>
      </c>
      <c r="BU46" s="24">
        <v>0</v>
      </c>
      <c r="BV46" s="24">
        <f>SUM(BV40:BV45)</f>
        <v>0</v>
      </c>
      <c r="BW46" s="24">
        <f t="shared" ref="BW46:CC46" si="71">SUM(BW40:BW45)</f>
        <v>0</v>
      </c>
      <c r="BX46" s="24">
        <f t="shared" si="71"/>
        <v>0</v>
      </c>
      <c r="BY46" s="24">
        <f t="shared" si="71"/>
        <v>0</v>
      </c>
      <c r="BZ46" s="24">
        <f t="shared" si="71"/>
        <v>0</v>
      </c>
      <c r="CA46" s="24">
        <f t="shared" si="71"/>
        <v>0</v>
      </c>
      <c r="CB46" s="24">
        <f t="shared" si="71"/>
        <v>0</v>
      </c>
      <c r="CC46" s="24">
        <f t="shared" si="71"/>
        <v>0</v>
      </c>
    </row>
    <row r="47" spans="1:81" s="50" customFormat="1">
      <c r="A47" s="48" t="s">
        <v>18</v>
      </c>
      <c r="B47" s="49">
        <f t="shared" ref="B47:AG47" si="72">SUM(B40:B46)</f>
        <v>0</v>
      </c>
      <c r="C47" s="49">
        <f t="shared" si="72"/>
        <v>0</v>
      </c>
      <c r="D47" s="49">
        <f t="shared" si="72"/>
        <v>0</v>
      </c>
      <c r="E47" s="49">
        <f t="shared" si="72"/>
        <v>0</v>
      </c>
      <c r="F47" s="49">
        <f t="shared" si="72"/>
        <v>0</v>
      </c>
      <c r="G47" s="49">
        <f t="shared" si="72"/>
        <v>0</v>
      </c>
      <c r="H47" s="49">
        <f t="shared" si="72"/>
        <v>0</v>
      </c>
      <c r="I47" s="49">
        <f t="shared" si="72"/>
        <v>0</v>
      </c>
      <c r="J47" s="49">
        <f t="shared" si="72"/>
        <v>0</v>
      </c>
      <c r="K47" s="49">
        <f t="shared" si="72"/>
        <v>0</v>
      </c>
      <c r="L47" s="49">
        <f t="shared" si="72"/>
        <v>0</v>
      </c>
      <c r="M47" s="49">
        <f t="shared" si="72"/>
        <v>44</v>
      </c>
      <c r="N47" s="49">
        <f t="shared" si="72"/>
        <v>28</v>
      </c>
      <c r="O47" s="49">
        <f t="shared" si="72"/>
        <v>0</v>
      </c>
      <c r="P47" s="49">
        <f t="shared" si="72"/>
        <v>0</v>
      </c>
      <c r="Q47" s="49">
        <f t="shared" si="72"/>
        <v>72</v>
      </c>
      <c r="R47" s="49">
        <f t="shared" si="72"/>
        <v>0</v>
      </c>
      <c r="S47" s="49">
        <f t="shared" si="72"/>
        <v>0</v>
      </c>
      <c r="T47" s="49">
        <f t="shared" si="72"/>
        <v>0</v>
      </c>
      <c r="U47" s="49">
        <f t="shared" si="72"/>
        <v>0</v>
      </c>
      <c r="V47" s="49">
        <f t="shared" si="72"/>
        <v>0</v>
      </c>
      <c r="W47" s="49">
        <f t="shared" si="72"/>
        <v>0</v>
      </c>
      <c r="X47" s="49">
        <f t="shared" si="72"/>
        <v>0</v>
      </c>
      <c r="Y47" s="49">
        <f t="shared" si="72"/>
        <v>0</v>
      </c>
      <c r="Z47" s="49">
        <f t="shared" si="72"/>
        <v>0</v>
      </c>
      <c r="AA47" s="49">
        <f t="shared" si="72"/>
        <v>0</v>
      </c>
      <c r="AB47" s="49">
        <f t="shared" si="72"/>
        <v>0</v>
      </c>
      <c r="AC47" s="49">
        <f t="shared" si="72"/>
        <v>0</v>
      </c>
      <c r="AD47" s="49">
        <f t="shared" si="72"/>
        <v>0</v>
      </c>
      <c r="AE47" s="49">
        <f t="shared" si="72"/>
        <v>0</v>
      </c>
      <c r="AF47" s="49">
        <f t="shared" si="72"/>
        <v>115</v>
      </c>
      <c r="AG47" s="49">
        <f t="shared" si="72"/>
        <v>115</v>
      </c>
      <c r="AH47" s="49">
        <f t="shared" ref="AH47:CC47" si="73">SUM(AH40:AH46)</f>
        <v>0</v>
      </c>
      <c r="AI47" s="49">
        <f t="shared" si="73"/>
        <v>0</v>
      </c>
      <c r="AJ47" s="49">
        <f t="shared" si="73"/>
        <v>0</v>
      </c>
      <c r="AK47" s="49">
        <f t="shared" si="73"/>
        <v>0</v>
      </c>
      <c r="AL47" s="49">
        <f t="shared" si="73"/>
        <v>0</v>
      </c>
      <c r="AM47" s="49">
        <f t="shared" si="73"/>
        <v>0</v>
      </c>
      <c r="AN47" s="49">
        <f t="shared" si="73"/>
        <v>0</v>
      </c>
      <c r="AO47" s="49">
        <f t="shared" si="73"/>
        <v>0</v>
      </c>
      <c r="AP47" s="49">
        <f t="shared" si="73"/>
        <v>0</v>
      </c>
      <c r="AQ47" s="49">
        <f t="shared" si="73"/>
        <v>61</v>
      </c>
      <c r="AR47" s="49">
        <f t="shared" si="73"/>
        <v>0</v>
      </c>
      <c r="AS47" s="49">
        <f t="shared" si="73"/>
        <v>0</v>
      </c>
      <c r="AT47" s="49">
        <f t="shared" si="73"/>
        <v>0</v>
      </c>
      <c r="AU47" s="49">
        <f t="shared" si="73"/>
        <v>0</v>
      </c>
      <c r="AV47" s="49">
        <f t="shared" si="73"/>
        <v>0</v>
      </c>
      <c r="AW47" s="49">
        <f t="shared" si="73"/>
        <v>61</v>
      </c>
      <c r="AX47" s="49">
        <f t="shared" si="73"/>
        <v>0</v>
      </c>
      <c r="AY47" s="49">
        <f t="shared" si="73"/>
        <v>0</v>
      </c>
      <c r="AZ47" s="49">
        <f t="shared" si="73"/>
        <v>0</v>
      </c>
      <c r="BA47" s="49">
        <f t="shared" si="73"/>
        <v>0</v>
      </c>
      <c r="BB47" s="49">
        <f t="shared" si="73"/>
        <v>0</v>
      </c>
      <c r="BC47" s="49">
        <f t="shared" si="73"/>
        <v>0</v>
      </c>
      <c r="BD47" s="49">
        <f t="shared" si="73"/>
        <v>0</v>
      </c>
      <c r="BE47" s="49">
        <f t="shared" si="73"/>
        <v>0</v>
      </c>
      <c r="BF47" s="49">
        <f t="shared" si="73"/>
        <v>0</v>
      </c>
      <c r="BG47" s="49">
        <f t="shared" si="73"/>
        <v>0</v>
      </c>
      <c r="BH47" s="49">
        <f t="shared" si="73"/>
        <v>0</v>
      </c>
      <c r="BI47" s="49">
        <f t="shared" si="73"/>
        <v>0</v>
      </c>
      <c r="BJ47" s="49">
        <f t="shared" si="73"/>
        <v>0</v>
      </c>
      <c r="BK47" s="49">
        <f t="shared" si="73"/>
        <v>0</v>
      </c>
      <c r="BL47" s="49">
        <f t="shared" si="73"/>
        <v>60</v>
      </c>
      <c r="BM47" s="49">
        <f t="shared" si="73"/>
        <v>60</v>
      </c>
      <c r="BN47" s="49">
        <f t="shared" si="73"/>
        <v>0</v>
      </c>
      <c r="BO47" s="49">
        <f t="shared" si="73"/>
        <v>0</v>
      </c>
      <c r="BP47" s="49">
        <f t="shared" si="73"/>
        <v>0</v>
      </c>
      <c r="BQ47" s="49">
        <f t="shared" si="73"/>
        <v>0</v>
      </c>
      <c r="BR47" s="49">
        <f t="shared" si="73"/>
        <v>0</v>
      </c>
      <c r="BS47" s="49">
        <f t="shared" si="73"/>
        <v>0</v>
      </c>
      <c r="BT47" s="49">
        <f t="shared" si="73"/>
        <v>106</v>
      </c>
      <c r="BU47" s="49">
        <f t="shared" si="73"/>
        <v>106</v>
      </c>
      <c r="BV47" s="49">
        <f t="shared" si="73"/>
        <v>0</v>
      </c>
      <c r="BW47" s="49">
        <f t="shared" si="73"/>
        <v>0</v>
      </c>
      <c r="BX47" s="49">
        <f t="shared" si="73"/>
        <v>0</v>
      </c>
      <c r="BY47" s="49">
        <f t="shared" si="73"/>
        <v>0</v>
      </c>
      <c r="BZ47" s="49">
        <f t="shared" si="73"/>
        <v>0</v>
      </c>
      <c r="CA47" s="49">
        <f t="shared" si="73"/>
        <v>0</v>
      </c>
      <c r="CB47" s="49">
        <f t="shared" si="73"/>
        <v>0</v>
      </c>
      <c r="CC47" s="49">
        <f t="shared" si="73"/>
        <v>0</v>
      </c>
    </row>
    <row r="48" spans="1:81" s="23" customFormat="1" ht="20" thickBot="1">
      <c r="A48" s="27" t="s">
        <v>44</v>
      </c>
      <c r="B48" s="20">
        <f t="shared" ref="B48:BE48" si="74">SUM(B17+B27+B38+B47)</f>
        <v>44</v>
      </c>
      <c r="C48" s="20">
        <f t="shared" si="74"/>
        <v>112</v>
      </c>
      <c r="D48" s="20">
        <f t="shared" si="74"/>
        <v>97</v>
      </c>
      <c r="E48" s="20">
        <f t="shared" si="74"/>
        <v>68</v>
      </c>
      <c r="F48" s="20">
        <f t="shared" si="74"/>
        <v>92</v>
      </c>
      <c r="G48" s="20">
        <f t="shared" si="74"/>
        <v>66</v>
      </c>
      <c r="H48" s="20">
        <f t="shared" si="74"/>
        <v>0</v>
      </c>
      <c r="I48" s="20">
        <f t="shared" si="74"/>
        <v>479</v>
      </c>
      <c r="J48" s="20">
        <f t="shared" si="74"/>
        <v>48</v>
      </c>
      <c r="K48" s="20">
        <f t="shared" si="74"/>
        <v>89</v>
      </c>
      <c r="L48" s="20">
        <f t="shared" si="74"/>
        <v>103</v>
      </c>
      <c r="M48" s="20">
        <f t="shared" si="74"/>
        <v>108</v>
      </c>
      <c r="N48" s="20">
        <f t="shared" si="74"/>
        <v>120</v>
      </c>
      <c r="O48" s="20">
        <f t="shared" si="74"/>
        <v>37</v>
      </c>
      <c r="P48" s="20">
        <f t="shared" si="74"/>
        <v>3</v>
      </c>
      <c r="Q48" s="20">
        <f t="shared" si="74"/>
        <v>505</v>
      </c>
      <c r="R48" s="20">
        <f t="shared" si="74"/>
        <v>45</v>
      </c>
      <c r="S48" s="20">
        <f t="shared" si="74"/>
        <v>68</v>
      </c>
      <c r="T48" s="20">
        <f t="shared" si="74"/>
        <v>62</v>
      </c>
      <c r="U48" s="20">
        <f t="shared" si="74"/>
        <v>73</v>
      </c>
      <c r="V48" s="20">
        <f t="shared" si="74"/>
        <v>104</v>
      </c>
      <c r="W48" s="20">
        <f t="shared" si="74"/>
        <v>71</v>
      </c>
      <c r="X48" s="20">
        <f t="shared" si="74"/>
        <v>0</v>
      </c>
      <c r="Y48" s="20">
        <f t="shared" si="74"/>
        <v>423</v>
      </c>
      <c r="Z48" s="20">
        <f t="shared" si="74"/>
        <v>54</v>
      </c>
      <c r="AA48" s="20">
        <f t="shared" si="74"/>
        <v>66</v>
      </c>
      <c r="AB48" s="20">
        <f t="shared" si="74"/>
        <v>97</v>
      </c>
      <c r="AC48" s="20">
        <f t="shared" si="74"/>
        <v>78</v>
      </c>
      <c r="AD48" s="20">
        <f t="shared" si="74"/>
        <v>104</v>
      </c>
      <c r="AE48" s="20">
        <f t="shared" si="74"/>
        <v>53</v>
      </c>
      <c r="AF48" s="20">
        <f t="shared" si="74"/>
        <v>115</v>
      </c>
      <c r="AG48" s="20">
        <f t="shared" si="74"/>
        <v>567</v>
      </c>
      <c r="AH48" s="20">
        <f t="shared" si="74"/>
        <v>48</v>
      </c>
      <c r="AI48" s="20">
        <f t="shared" si="74"/>
        <v>88</v>
      </c>
      <c r="AJ48" s="20">
        <f t="shared" si="74"/>
        <v>67</v>
      </c>
      <c r="AK48" s="20">
        <f t="shared" si="74"/>
        <v>63</v>
      </c>
      <c r="AL48" s="20">
        <f t="shared" si="74"/>
        <v>104</v>
      </c>
      <c r="AM48" s="20">
        <f t="shared" si="74"/>
        <v>38</v>
      </c>
      <c r="AN48" s="20">
        <f t="shared" si="74"/>
        <v>0</v>
      </c>
      <c r="AO48" s="20">
        <f t="shared" si="74"/>
        <v>408</v>
      </c>
      <c r="AP48" s="20">
        <f t="shared" si="74"/>
        <v>35</v>
      </c>
      <c r="AQ48" s="20">
        <f t="shared" si="74"/>
        <v>125</v>
      </c>
      <c r="AR48" s="20">
        <f t="shared" si="74"/>
        <v>155</v>
      </c>
      <c r="AS48" s="20">
        <f t="shared" si="74"/>
        <v>68</v>
      </c>
      <c r="AT48" s="20">
        <f t="shared" si="74"/>
        <v>102</v>
      </c>
      <c r="AU48" s="20">
        <f t="shared" si="74"/>
        <v>21</v>
      </c>
      <c r="AV48" s="20">
        <f t="shared" si="74"/>
        <v>0</v>
      </c>
      <c r="AW48" s="20">
        <f t="shared" si="74"/>
        <v>506</v>
      </c>
      <c r="AX48" s="20">
        <f t="shared" si="74"/>
        <v>43</v>
      </c>
      <c r="AY48" s="20">
        <f t="shared" si="74"/>
        <v>99</v>
      </c>
      <c r="AZ48" s="20">
        <f t="shared" si="74"/>
        <v>134</v>
      </c>
      <c r="BA48" s="20">
        <f t="shared" si="74"/>
        <v>91</v>
      </c>
      <c r="BB48" s="20">
        <f t="shared" si="74"/>
        <v>60</v>
      </c>
      <c r="BC48" s="20">
        <f t="shared" si="74"/>
        <v>43</v>
      </c>
      <c r="BD48" s="20">
        <f t="shared" si="74"/>
        <v>0</v>
      </c>
      <c r="BE48" s="20">
        <f t="shared" si="74"/>
        <v>470</v>
      </c>
      <c r="BF48" s="20">
        <f t="shared" ref="BF48:CC48" si="75">SUM(BF17+BF27+BF38+BF47)</f>
        <v>21</v>
      </c>
      <c r="BG48" s="20">
        <f t="shared" si="75"/>
        <v>111</v>
      </c>
      <c r="BH48" s="20">
        <f t="shared" si="75"/>
        <v>163</v>
      </c>
      <c r="BI48" s="20">
        <f t="shared" si="75"/>
        <v>30</v>
      </c>
      <c r="BJ48" s="20">
        <f t="shared" si="75"/>
        <v>87</v>
      </c>
      <c r="BK48" s="20">
        <f t="shared" si="75"/>
        <v>48</v>
      </c>
      <c r="BL48" s="20">
        <f t="shared" si="75"/>
        <v>60</v>
      </c>
      <c r="BM48" s="20">
        <f t="shared" si="75"/>
        <v>520</v>
      </c>
      <c r="BN48" s="20">
        <f t="shared" si="75"/>
        <v>49</v>
      </c>
      <c r="BO48" s="20">
        <f t="shared" si="75"/>
        <v>69</v>
      </c>
      <c r="BP48" s="20">
        <f t="shared" si="75"/>
        <v>133</v>
      </c>
      <c r="BQ48" s="20">
        <f t="shared" si="75"/>
        <v>60</v>
      </c>
      <c r="BR48" s="20">
        <f t="shared" si="75"/>
        <v>56</v>
      </c>
      <c r="BS48" s="20">
        <f t="shared" si="75"/>
        <v>55</v>
      </c>
      <c r="BT48" s="20">
        <f t="shared" si="75"/>
        <v>106</v>
      </c>
      <c r="BU48" s="20">
        <f t="shared" si="75"/>
        <v>528</v>
      </c>
      <c r="BV48" s="20">
        <f t="shared" si="75"/>
        <v>56</v>
      </c>
      <c r="BW48" s="20">
        <f t="shared" si="75"/>
        <v>86</v>
      </c>
      <c r="BX48" s="20">
        <f t="shared" si="75"/>
        <v>156</v>
      </c>
      <c r="BY48" s="20">
        <f t="shared" si="75"/>
        <v>104</v>
      </c>
      <c r="BZ48" s="20">
        <f t="shared" si="75"/>
        <v>48</v>
      </c>
      <c r="CA48" s="20">
        <f t="shared" si="75"/>
        <v>32</v>
      </c>
      <c r="CB48" s="20">
        <f t="shared" si="75"/>
        <v>0</v>
      </c>
      <c r="CC48" s="20">
        <f t="shared" si="75"/>
        <v>482</v>
      </c>
    </row>
    <row r="49" spans="8:81" ht="17" thickTop="1">
      <c r="H49" s="2"/>
      <c r="I49" s="21">
        <f>I48/6</f>
        <v>79.833333333333329</v>
      </c>
      <c r="P49" s="2"/>
      <c r="Q49" s="21">
        <f>Q48/6</f>
        <v>84.166666666666671</v>
      </c>
      <c r="X49" s="2"/>
      <c r="Y49" s="21">
        <f>Y48/6</f>
        <v>70.5</v>
      </c>
      <c r="AF49" s="2"/>
      <c r="AG49" s="21">
        <f>AG48/7</f>
        <v>81</v>
      </c>
      <c r="AN49" s="2"/>
      <c r="AO49" s="21">
        <f>AO48/5</f>
        <v>81.599999999999994</v>
      </c>
      <c r="AV49" s="2"/>
      <c r="AW49" s="21">
        <f>AW48/6</f>
        <v>84.333333333333329</v>
      </c>
      <c r="BD49" s="2"/>
      <c r="BE49" s="21">
        <f>BE48/6</f>
        <v>78.333333333333329</v>
      </c>
      <c r="BL49" s="2"/>
      <c r="BM49" s="21">
        <f>BM48/6</f>
        <v>86.666666666666671</v>
      </c>
      <c r="BT49" s="2"/>
      <c r="BU49" s="21">
        <f>BU48/6</f>
        <v>88</v>
      </c>
      <c r="CB49" s="2"/>
      <c r="CC49" s="21">
        <f>CC48/6</f>
        <v>80.333333333333329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12D6-D526-3A4C-BDC0-3B8EF223B7F9}">
  <dimension ref="A1:W49"/>
  <sheetViews>
    <sheetView topLeftCell="A26" workbookViewId="0">
      <selection activeCell="M48" sqref="M48"/>
    </sheetView>
  </sheetViews>
  <sheetFormatPr baseColWidth="10" defaultRowHeight="16"/>
  <cols>
    <col min="1" max="1" width="32.6640625" customWidth="1"/>
    <col min="2" max="11" width="10.83203125" style="14"/>
    <col min="12" max="12" width="10.83203125" style="41"/>
    <col min="13" max="13" width="12.6640625" style="18" customWidth="1"/>
    <col min="14" max="14" width="10.83203125" style="18"/>
    <col min="15" max="16384" width="10.83203125" style="14"/>
  </cols>
  <sheetData>
    <row r="1" spans="1:23">
      <c r="B1" s="19" t="s">
        <v>21</v>
      </c>
      <c r="C1" s="19" t="s">
        <v>21</v>
      </c>
      <c r="D1" s="19" t="s">
        <v>21</v>
      </c>
      <c r="E1" s="19" t="s">
        <v>21</v>
      </c>
      <c r="F1" s="19" t="s">
        <v>21</v>
      </c>
      <c r="G1" s="19" t="s">
        <v>21</v>
      </c>
      <c r="H1" s="19" t="s">
        <v>21</v>
      </c>
      <c r="I1" s="65" t="s">
        <v>21</v>
      </c>
      <c r="J1" s="19" t="s">
        <v>21</v>
      </c>
      <c r="K1" s="19" t="s">
        <v>21</v>
      </c>
    </row>
    <row r="2" spans="1:23" ht="32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66" t="s">
        <v>20</v>
      </c>
      <c r="J2" s="12" t="s">
        <v>20</v>
      </c>
      <c r="K2" s="12" t="s">
        <v>20</v>
      </c>
      <c r="L2" s="62" t="s">
        <v>18</v>
      </c>
      <c r="M2" s="62" t="s">
        <v>54</v>
      </c>
    </row>
    <row r="3" spans="1:23" ht="17" thickBot="1">
      <c r="A3" s="38" t="s">
        <v>22</v>
      </c>
      <c r="B3" s="15">
        <v>43506</v>
      </c>
      <c r="C3" s="15">
        <v>43513</v>
      </c>
      <c r="D3" s="15">
        <v>43520</v>
      </c>
      <c r="E3" s="15">
        <v>43527</v>
      </c>
      <c r="F3" s="15">
        <v>43534</v>
      </c>
      <c r="G3" s="15">
        <v>43541</v>
      </c>
      <c r="H3" s="15">
        <v>43548</v>
      </c>
      <c r="I3" s="67">
        <v>43555</v>
      </c>
      <c r="J3" s="15">
        <v>43562</v>
      </c>
      <c r="K3" s="15">
        <v>43569</v>
      </c>
      <c r="L3" s="61"/>
      <c r="M3" s="61"/>
    </row>
    <row r="4" spans="1:23" s="16" customFormat="1" ht="18" thickTop="1" thickBot="1">
      <c r="A4" s="29" t="str">
        <f>'Term 4 2018 - Numbers'!A4</f>
        <v>Blue Ball</v>
      </c>
      <c r="B4" s="17">
        <f>'Term 1 - 2019 '!I4</f>
        <v>4</v>
      </c>
      <c r="C4" s="17">
        <f>'Term 1 - 2019 '!Q4</f>
        <v>6</v>
      </c>
      <c r="D4" s="17">
        <f>'Term 1 - 2019 '!Y4</f>
        <v>5</v>
      </c>
      <c r="E4" s="17">
        <f>'Term 1 - 2019 '!AG4</f>
        <v>5</v>
      </c>
      <c r="F4" s="17">
        <f>'Term 1 - 2019 '!AO4</f>
        <v>5</v>
      </c>
      <c r="G4" s="17">
        <f>'Term 1 - 2019 '!AW4</f>
        <v>5</v>
      </c>
      <c r="H4" s="17">
        <f>'Term 1 - 2019 '!BE4</f>
        <v>5</v>
      </c>
      <c r="I4" s="17">
        <f>'Term 1 - 2019 '!BM4</f>
        <v>5</v>
      </c>
      <c r="J4" s="17">
        <f>'Term 1 - 2019 '!BU4</f>
        <v>5</v>
      </c>
      <c r="K4" s="17">
        <f>'Term 1 - 2019 '!CC4</f>
        <v>5</v>
      </c>
      <c r="L4" s="41">
        <v>53</v>
      </c>
      <c r="M4" s="100">
        <f>L4/10</f>
        <v>5.3</v>
      </c>
      <c r="N4" s="51"/>
      <c r="Q4" s="68"/>
      <c r="R4" s="71">
        <v>43534</v>
      </c>
      <c r="S4" s="71">
        <v>43541</v>
      </c>
      <c r="T4" s="71">
        <v>43548</v>
      </c>
      <c r="U4" s="71">
        <v>43555</v>
      </c>
      <c r="V4" s="71">
        <v>43562</v>
      </c>
      <c r="W4" s="71">
        <v>43569</v>
      </c>
    </row>
    <row r="5" spans="1:23" ht="17" thickTop="1">
      <c r="A5" s="29" t="str">
        <f>'Term 4 2018 - Numbers'!A5</f>
        <v>Red Ball</v>
      </c>
      <c r="B5" s="17">
        <f>'Term 1 - 2019 '!I5</f>
        <v>31</v>
      </c>
      <c r="C5" s="17">
        <f>'Term 1 - 2019 '!Q5</f>
        <v>31</v>
      </c>
      <c r="D5" s="17">
        <f>'Term 1 - 2019 '!Y5</f>
        <v>31</v>
      </c>
      <c r="E5" s="17">
        <f>'Term 1 - 2019 '!AG5</f>
        <v>40</v>
      </c>
      <c r="F5" s="17">
        <f>'Term 1 - 2019 '!AO5</f>
        <v>33</v>
      </c>
      <c r="G5" s="17">
        <f>'Term 1 - 2019 '!AW5</f>
        <v>34</v>
      </c>
      <c r="H5" s="17">
        <f>'Term 1 - 2019 '!BE5</f>
        <v>35</v>
      </c>
      <c r="I5" s="17">
        <f>'Term 1 - 2019 '!BM5</f>
        <v>24</v>
      </c>
      <c r="J5" s="17">
        <f>'Term 1 - 2019 '!BU5</f>
        <v>33</v>
      </c>
      <c r="K5" s="17">
        <f>'Term 1 - 2019 '!CC5</f>
        <v>34</v>
      </c>
      <c r="L5" s="41">
        <v>338</v>
      </c>
      <c r="M5" s="100">
        <f t="shared" ref="M5:M16" si="0">L5/10</f>
        <v>33.799999999999997</v>
      </c>
      <c r="Q5" s="73" t="s">
        <v>56</v>
      </c>
      <c r="R5" s="70">
        <f>SUM(F4:F8)</f>
        <v>93</v>
      </c>
      <c r="S5" s="70">
        <f t="shared" ref="S5:V5" si="1">SUM(G4:G8)</f>
        <v>83</v>
      </c>
      <c r="T5" s="70">
        <f t="shared" si="1"/>
        <v>97</v>
      </c>
      <c r="U5" s="70">
        <f t="shared" si="1"/>
        <v>76</v>
      </c>
      <c r="V5" s="70">
        <f t="shared" si="1"/>
        <v>95</v>
      </c>
      <c r="W5" s="70">
        <f>SUM(K4:K8)</f>
        <v>87</v>
      </c>
    </row>
    <row r="6" spans="1:23">
      <c r="A6" s="29" t="str">
        <f>'Term 4 2018 - Numbers'!A6</f>
        <v>Orange Ball</v>
      </c>
      <c r="B6" s="17">
        <f>'Term 1 - 2019 '!I6</f>
        <v>24</v>
      </c>
      <c r="C6" s="17">
        <f>'Term 1 - 2019 '!Q6</f>
        <v>24</v>
      </c>
      <c r="D6" s="17">
        <f>'Term 1 - 2019 '!Y6</f>
        <v>17</v>
      </c>
      <c r="E6" s="17">
        <f>'Term 1 - 2019 '!AG6</f>
        <v>24</v>
      </c>
      <c r="F6" s="17">
        <f>'Term 1 - 2019 '!AO6</f>
        <v>20</v>
      </c>
      <c r="G6" s="17">
        <f>'Term 1 - 2019 '!AW6</f>
        <v>15</v>
      </c>
      <c r="H6" s="17">
        <f>'Term 1 - 2019 '!BE6</f>
        <v>18</v>
      </c>
      <c r="I6" s="17">
        <f>'Term 1 - 2019 '!BM6</f>
        <v>18</v>
      </c>
      <c r="J6" s="17">
        <f>'Term 1 - 2019 '!BU6</f>
        <v>20</v>
      </c>
      <c r="K6" s="17">
        <f>'Term 1 - 2019 '!CC6</f>
        <v>15</v>
      </c>
      <c r="L6" s="41">
        <v>205</v>
      </c>
      <c r="M6" s="100">
        <f t="shared" si="0"/>
        <v>20.5</v>
      </c>
      <c r="Q6" s="73" t="s">
        <v>57</v>
      </c>
      <c r="R6" s="70">
        <f>F9</f>
        <v>38</v>
      </c>
      <c r="S6" s="70">
        <f t="shared" ref="S6:W6" si="2">G9</f>
        <v>38</v>
      </c>
      <c r="T6" s="70">
        <f t="shared" si="2"/>
        <v>38</v>
      </c>
      <c r="U6" s="70">
        <f t="shared" si="2"/>
        <v>14</v>
      </c>
      <c r="V6" s="70">
        <f t="shared" si="2"/>
        <v>12</v>
      </c>
      <c r="W6" s="70">
        <f t="shared" si="2"/>
        <v>34</v>
      </c>
    </row>
    <row r="7" spans="1:23">
      <c r="A7" s="29" t="str">
        <f>'Term 4 2018 - Numbers'!A7</f>
        <v>Green Ball</v>
      </c>
      <c r="B7" s="17">
        <f>'Term 1 - 2019 '!I7</f>
        <v>28</v>
      </c>
      <c r="C7" s="17">
        <f>'Term 1 - 2019 '!Q7</f>
        <v>24</v>
      </c>
      <c r="D7" s="17">
        <f>'Term 1 - 2019 '!Y7</f>
        <v>15</v>
      </c>
      <c r="E7" s="17">
        <f>'Term 1 - 2019 '!AG7</f>
        <v>28</v>
      </c>
      <c r="F7" s="17">
        <f>'Term 1 - 2019 '!AO7</f>
        <v>20</v>
      </c>
      <c r="G7" s="17">
        <f>'Term 1 - 2019 '!AW7</f>
        <v>13</v>
      </c>
      <c r="H7" s="17">
        <f>'Term 1 - 2019 '!BE7</f>
        <v>20</v>
      </c>
      <c r="I7" s="17">
        <f>'Term 1 - 2019 '!BM7</f>
        <v>11</v>
      </c>
      <c r="J7" s="17">
        <f>'Term 1 - 2019 '!BU7</f>
        <v>20</v>
      </c>
      <c r="K7" s="17">
        <f>'Term 1 - 2019 '!CC7</f>
        <v>18</v>
      </c>
      <c r="L7" s="41">
        <v>204</v>
      </c>
      <c r="M7" s="100">
        <f t="shared" si="0"/>
        <v>20.399999999999999</v>
      </c>
      <c r="Q7" s="73" t="s">
        <v>58</v>
      </c>
      <c r="R7" s="70">
        <f>SUM(F11:F12)</f>
        <v>16</v>
      </c>
      <c r="S7" s="70">
        <f t="shared" ref="S7:W7" si="3">SUM(G11:G12)</f>
        <v>28</v>
      </c>
      <c r="T7" s="70">
        <f t="shared" si="3"/>
        <v>20</v>
      </c>
      <c r="U7" s="70">
        <f t="shared" si="3"/>
        <v>24</v>
      </c>
      <c r="V7" s="70">
        <f t="shared" si="3"/>
        <v>26</v>
      </c>
      <c r="W7" s="70">
        <f t="shared" si="3"/>
        <v>22</v>
      </c>
    </row>
    <row r="8" spans="1:23">
      <c r="A8" s="29" t="str">
        <f>'Term 4 2018 - Numbers'!A8</f>
        <v>Yellow Ball</v>
      </c>
      <c r="B8" s="17">
        <f>'Term 1 - 2019 '!I8</f>
        <v>17</v>
      </c>
      <c r="C8" s="17">
        <f>'Term 1 - 2019 '!Q8</f>
        <v>18</v>
      </c>
      <c r="D8" s="17">
        <f>'Term 1 - 2019 '!Y8</f>
        <v>15</v>
      </c>
      <c r="E8" s="17">
        <f>'Term 1 - 2019 '!AG8</f>
        <v>21</v>
      </c>
      <c r="F8" s="17">
        <f>'Term 1 - 2019 '!AO8</f>
        <v>15</v>
      </c>
      <c r="G8" s="17">
        <f>'Term 1 - 2019 '!AW8</f>
        <v>16</v>
      </c>
      <c r="H8" s="17">
        <f>'Term 1 - 2019 '!BE8</f>
        <v>19</v>
      </c>
      <c r="I8" s="17">
        <f>'Term 1 - 2019 '!BM8</f>
        <v>18</v>
      </c>
      <c r="J8" s="17">
        <f>'Term 1 - 2019 '!BU8</f>
        <v>17</v>
      </c>
      <c r="K8" s="17">
        <f>'Term 1 - 2019 '!CC8</f>
        <v>15</v>
      </c>
      <c r="L8" s="41">
        <v>169</v>
      </c>
      <c r="M8" s="100">
        <f t="shared" si="0"/>
        <v>16.899999999999999</v>
      </c>
      <c r="Q8" s="73" t="s">
        <v>15</v>
      </c>
      <c r="R8" s="70">
        <f>F13</f>
        <v>0</v>
      </c>
      <c r="S8" s="70">
        <f t="shared" ref="S8:W9" si="4">G13</f>
        <v>0</v>
      </c>
      <c r="T8" s="70">
        <f t="shared" si="4"/>
        <v>3</v>
      </c>
      <c r="U8" s="70">
        <f t="shared" si="4"/>
        <v>0</v>
      </c>
      <c r="V8" s="70">
        <f t="shared" si="4"/>
        <v>0</v>
      </c>
      <c r="W8" s="70">
        <f t="shared" si="4"/>
        <v>1</v>
      </c>
    </row>
    <row r="9" spans="1:23">
      <c r="A9" s="29" t="str">
        <f>'Term 4 2018 - Numbers'!A9</f>
        <v>Development / Tournament Squad</v>
      </c>
      <c r="B9" s="17">
        <f>'Term 1 - 2019 '!I9</f>
        <v>33</v>
      </c>
      <c r="C9" s="17">
        <f>'Term 1 - 2019 '!Q9</f>
        <v>38</v>
      </c>
      <c r="D9" s="17">
        <f>'Term 1 - 2019 '!Y9</f>
        <v>46</v>
      </c>
      <c r="E9" s="17">
        <f>'Term 1 - 2019 '!AG9</f>
        <v>47</v>
      </c>
      <c r="F9" s="17">
        <f>'Term 1 - 2019 '!AO9</f>
        <v>38</v>
      </c>
      <c r="G9" s="17">
        <f>'Term 1 - 2019 '!AW9</f>
        <v>38</v>
      </c>
      <c r="H9" s="17">
        <f>'Term 1 - 2019 '!BE9</f>
        <v>38</v>
      </c>
      <c r="I9" s="17">
        <f>'Term 1 - 2019 '!BM9</f>
        <v>14</v>
      </c>
      <c r="J9" s="17">
        <f>'Term 1 - 2019 '!BU9</f>
        <v>12</v>
      </c>
      <c r="K9" s="17">
        <f>'Term 1 - 2019 '!CC9</f>
        <v>34</v>
      </c>
      <c r="L9" s="41">
        <v>320</v>
      </c>
      <c r="M9" s="100">
        <f t="shared" si="0"/>
        <v>32</v>
      </c>
      <c r="Q9" s="73" t="s">
        <v>16</v>
      </c>
      <c r="R9" s="70">
        <f>F14</f>
        <v>13</v>
      </c>
      <c r="S9" s="70">
        <f t="shared" si="4"/>
        <v>4</v>
      </c>
      <c r="T9" s="70">
        <f t="shared" si="4"/>
        <v>10</v>
      </c>
      <c r="U9" s="70">
        <f t="shared" si="4"/>
        <v>5</v>
      </c>
      <c r="V9" s="70">
        <f t="shared" si="4"/>
        <v>14</v>
      </c>
      <c r="W9" s="70">
        <f t="shared" si="4"/>
        <v>15</v>
      </c>
    </row>
    <row r="10" spans="1:23" ht="17" thickBot="1">
      <c r="A10" s="29" t="str">
        <f>'Term 4 2018 - Numbers'!A10</f>
        <v>Fit Point</v>
      </c>
      <c r="B10" s="17">
        <f>'Term 1 - 2019 '!I10</f>
        <v>0</v>
      </c>
      <c r="C10" s="17">
        <f>'Term 1 - 2019 '!Q10</f>
        <v>0</v>
      </c>
      <c r="D10" s="17">
        <f>'Term 1 - 2019 '!Y10</f>
        <v>0</v>
      </c>
      <c r="E10" s="17">
        <f>'Term 1 - 2019 '!AG10</f>
        <v>0</v>
      </c>
      <c r="F10" s="17">
        <f>'Term 1 - 2019 '!AO10</f>
        <v>0</v>
      </c>
      <c r="G10" s="17">
        <f>'Term 1 - 2019 '!AW10</f>
        <v>0</v>
      </c>
      <c r="H10" s="17">
        <f>'Term 1 - 2019 '!BE10</f>
        <v>0</v>
      </c>
      <c r="I10" s="17">
        <f>'Term 1 - 2019 '!BM10</f>
        <v>0</v>
      </c>
      <c r="J10" s="17">
        <f>'Term 1 - 2019 '!BU10</f>
        <v>0</v>
      </c>
      <c r="K10" s="17">
        <f>'Term 1 - 2019 '!CC10</f>
        <v>0</v>
      </c>
      <c r="L10" s="41">
        <f>SUM(B10:K10)</f>
        <v>0</v>
      </c>
      <c r="M10" s="100">
        <f t="shared" si="0"/>
        <v>0</v>
      </c>
      <c r="Q10" s="69"/>
      <c r="R10" s="72">
        <f>SUM(R5:R9)</f>
        <v>160</v>
      </c>
      <c r="S10" s="72">
        <f t="shared" ref="S10:W10" si="5">SUM(S5:S9)</f>
        <v>153</v>
      </c>
      <c r="T10" s="72">
        <f t="shared" si="5"/>
        <v>168</v>
      </c>
      <c r="U10" s="72">
        <f t="shared" si="5"/>
        <v>119</v>
      </c>
      <c r="V10" s="72">
        <f t="shared" si="5"/>
        <v>147</v>
      </c>
      <c r="W10" s="72">
        <f t="shared" si="5"/>
        <v>159</v>
      </c>
    </row>
    <row r="11" spans="1:23" ht="17" thickTop="1">
      <c r="A11" s="29" t="str">
        <f>'Term 4 2018 - Numbers'!A11</f>
        <v>Adult Beginner</v>
      </c>
      <c r="B11" s="17">
        <f>'Term 1 - 2019 '!I11</f>
        <v>8</v>
      </c>
      <c r="C11" s="17">
        <f>'Term 1 - 2019 '!Q11</f>
        <v>9</v>
      </c>
      <c r="D11" s="17">
        <f>'Term 1 - 2019 '!Y11</f>
        <v>11</v>
      </c>
      <c r="E11" s="17">
        <f>'Term 1 - 2019 '!AG11</f>
        <v>11</v>
      </c>
      <c r="F11" s="17">
        <f>'Term 1 - 2019 '!AO11</f>
        <v>7</v>
      </c>
      <c r="G11" s="17">
        <f>'Term 1 - 2019 '!AW11</f>
        <v>9</v>
      </c>
      <c r="H11" s="17">
        <f>'Term 1 - 2019 '!BE11</f>
        <v>0</v>
      </c>
      <c r="I11" s="17">
        <f>'Term 1 - 2019 '!BM11</f>
        <v>7</v>
      </c>
      <c r="J11" s="17">
        <f>'Term 1 - 2019 '!BU11</f>
        <v>7</v>
      </c>
      <c r="K11" s="17">
        <f>'Term 1 - 2019 '!CC11</f>
        <v>6</v>
      </c>
      <c r="L11" s="41">
        <v>79</v>
      </c>
      <c r="M11" s="100">
        <f>L11/9</f>
        <v>8.7777777777777786</v>
      </c>
      <c r="Q11" s="69"/>
      <c r="R11" s="69"/>
      <c r="S11" s="69"/>
      <c r="T11" s="74" t="s">
        <v>59</v>
      </c>
      <c r="U11" s="74" t="s">
        <v>59</v>
      </c>
      <c r="V11" s="69"/>
      <c r="W11" s="69"/>
    </row>
    <row r="12" spans="1:23">
      <c r="A12" s="29" t="str">
        <f>'Term 4 2018 - Numbers'!A12</f>
        <v>Adult Drill Point &amp; Play</v>
      </c>
      <c r="B12" s="17">
        <f>'Term 1 - 2019 '!I12</f>
        <v>19</v>
      </c>
      <c r="C12" s="17">
        <f>'Term 1 - 2019 '!Q12</f>
        <v>21</v>
      </c>
      <c r="D12" s="17">
        <f>'Term 1 - 2019 '!Y12</f>
        <v>0</v>
      </c>
      <c r="E12" s="17">
        <f>'Term 1 - 2019 '!AG12</f>
        <v>18</v>
      </c>
      <c r="F12" s="17">
        <f>'Term 1 - 2019 '!AO12</f>
        <v>9</v>
      </c>
      <c r="G12" s="17">
        <f>'Term 1 - 2019 '!AW12</f>
        <v>19</v>
      </c>
      <c r="H12" s="17">
        <f>'Term 1 - 2019 '!BE12</f>
        <v>20</v>
      </c>
      <c r="I12" s="17">
        <f>'Term 1 - 2019 '!BM12</f>
        <v>17</v>
      </c>
      <c r="J12" s="17">
        <f>'Term 1 - 2019 '!BU12</f>
        <v>19</v>
      </c>
      <c r="K12" s="17">
        <f>'Term 1 - 2019 '!CC12</f>
        <v>16</v>
      </c>
      <c r="L12" s="41">
        <v>172</v>
      </c>
      <c r="M12" s="100">
        <f>L12/9</f>
        <v>19.111111111111111</v>
      </c>
      <c r="Q12" s="69"/>
      <c r="R12" s="69"/>
      <c r="S12" s="69"/>
      <c r="T12" s="69"/>
      <c r="U12" s="69"/>
      <c r="V12" s="69"/>
      <c r="W12" s="69"/>
    </row>
    <row r="13" spans="1:23">
      <c r="A13" s="29" t="str">
        <f>'Term 4 2018 - Numbers'!A13</f>
        <v>Cardio</v>
      </c>
      <c r="B13" s="17">
        <f>'Term 1 - 2019 '!I13</f>
        <v>3</v>
      </c>
      <c r="C13" s="17">
        <f>'Term 1 - 2019 '!Q13</f>
        <v>3</v>
      </c>
      <c r="D13" s="17">
        <f>'Term 1 - 2019 '!Y13</f>
        <v>0</v>
      </c>
      <c r="E13" s="17">
        <f>'Term 1 - 2019 '!AG13</f>
        <v>3</v>
      </c>
      <c r="F13" s="17">
        <f>'Term 1 - 2019 '!AO13</f>
        <v>0</v>
      </c>
      <c r="G13" s="17">
        <f>'Term 1 - 2019 '!AW13</f>
        <v>0</v>
      </c>
      <c r="H13" s="17">
        <f>'Term 1 - 2019 '!BE13</f>
        <v>3</v>
      </c>
      <c r="I13" s="17">
        <f>'Term 1 - 2019 '!BM13</f>
        <v>0</v>
      </c>
      <c r="J13" s="17">
        <f>'Term 1 - 2019 '!BU13</f>
        <v>0</v>
      </c>
      <c r="K13" s="17">
        <f>'Term 1 - 2019 '!CC13</f>
        <v>1</v>
      </c>
      <c r="L13" s="41">
        <v>11</v>
      </c>
      <c r="M13" s="100">
        <f>L13/5</f>
        <v>2.2000000000000002</v>
      </c>
    </row>
    <row r="14" spans="1:23">
      <c r="A14" s="29" t="str">
        <f>'Term 4 2018 - Numbers'!A14</f>
        <v>Private</v>
      </c>
      <c r="B14" s="17">
        <f>'Term 1 - 2019 '!I14</f>
        <v>9</v>
      </c>
      <c r="C14" s="17">
        <f>'Term 1 - 2019 '!Q14</f>
        <v>11</v>
      </c>
      <c r="D14" s="17">
        <f>'Term 1 - 2019 '!Y14</f>
        <v>8</v>
      </c>
      <c r="E14" s="17">
        <f>'Term 1 - 2019 '!AG14</f>
        <v>16</v>
      </c>
      <c r="F14" s="17">
        <f>'Term 1 - 2019 '!AO14</f>
        <v>13</v>
      </c>
      <c r="G14" s="17">
        <f>'Term 1 - 2019 '!AW14</f>
        <v>4</v>
      </c>
      <c r="H14" s="17">
        <f>'Term 1 - 2019 '!BE14</f>
        <v>10</v>
      </c>
      <c r="I14" s="17">
        <f>'Term 1 - 2019 '!BM14</f>
        <v>5</v>
      </c>
      <c r="J14" s="17">
        <f>'Term 1 - 2019 '!BU14</f>
        <v>14</v>
      </c>
      <c r="K14" s="17">
        <f>'Term 1 - 2019 '!CC14</f>
        <v>15</v>
      </c>
      <c r="L14" s="41">
        <v>122</v>
      </c>
      <c r="M14" s="100">
        <f t="shared" si="0"/>
        <v>12.2</v>
      </c>
    </row>
    <row r="15" spans="1:23">
      <c r="A15" s="29" t="str">
        <f>'Term 4 2018 - Numbers'!A15</f>
        <v>School Holiday Camps</v>
      </c>
      <c r="B15" s="17">
        <f>'Term 1 - 2019 '!I15</f>
        <v>0</v>
      </c>
      <c r="C15" s="17">
        <f>'Term 1 - 2019 '!Q15</f>
        <v>0</v>
      </c>
      <c r="D15" s="17">
        <f>'Term 1 - 2019 '!Y15</f>
        <v>0</v>
      </c>
      <c r="E15" s="17">
        <f>'Term 1 - 2019 '!AG15</f>
        <v>0</v>
      </c>
      <c r="F15" s="17">
        <f>'Term 1 - 2019 '!AO15</f>
        <v>0</v>
      </c>
      <c r="G15" s="17">
        <f>'Term 1 - 2019 '!AW15</f>
        <v>0</v>
      </c>
      <c r="H15" s="17">
        <f>'Term 1 - 2019 '!BE15</f>
        <v>0</v>
      </c>
      <c r="I15" s="17">
        <f>'Term 1 - 2019 '!BM15</f>
        <v>0</v>
      </c>
      <c r="J15" s="17">
        <f>'Term 1 - 2019 '!BU15</f>
        <v>0</v>
      </c>
      <c r="K15" s="17">
        <f>'Term 1 - 2019 '!CC15</f>
        <v>0</v>
      </c>
      <c r="L15" s="41">
        <f>SUM(B15:K15)</f>
        <v>0</v>
      </c>
      <c r="M15" s="100">
        <f t="shared" si="0"/>
        <v>0</v>
      </c>
    </row>
    <row r="16" spans="1:23">
      <c r="A16" s="29" t="str">
        <f>'Term 4 2018 - Numbers'!A16</f>
        <v>Kulnura TC</v>
      </c>
      <c r="B16" s="17">
        <f>'Term 1 - 2019 '!I16</f>
        <v>4</v>
      </c>
      <c r="C16" s="17">
        <f>'Term 1 - 2019 '!Q16</f>
        <v>4</v>
      </c>
      <c r="D16" s="17">
        <f>'Term 1 - 2019 '!Y16</f>
        <v>4</v>
      </c>
      <c r="E16" s="17">
        <f>'Term 1 - 2019 '!AG16</f>
        <v>4</v>
      </c>
      <c r="F16" s="17">
        <f>'Term 1 - 2019 '!AO16</f>
        <v>4</v>
      </c>
      <c r="G16" s="17">
        <f>'Term 1 - 2019 '!AW16</f>
        <v>4</v>
      </c>
      <c r="H16" s="17">
        <f>'Term 1 - 2019 '!BE16</f>
        <v>4</v>
      </c>
      <c r="I16" s="17">
        <f>'Term 1 - 2019 '!BM16</f>
        <v>4</v>
      </c>
      <c r="J16" s="17">
        <f>'Term 1 - 2019 '!BU16</f>
        <v>4</v>
      </c>
      <c r="K16" s="17">
        <f>'Term 1 - 2019 '!CC16</f>
        <v>4</v>
      </c>
      <c r="L16" s="41">
        <f>SUM(B16:K16)</f>
        <v>40</v>
      </c>
      <c r="M16" s="100">
        <f t="shared" si="0"/>
        <v>4</v>
      </c>
    </row>
    <row r="17" spans="1:14" s="45" customFormat="1">
      <c r="A17" s="32" t="s">
        <v>18</v>
      </c>
      <c r="B17" s="43">
        <f t="shared" ref="B17:G17" si="6">SUM(B4:B16)</f>
        <v>180</v>
      </c>
      <c r="C17" s="43">
        <f t="shared" si="6"/>
        <v>189</v>
      </c>
      <c r="D17" s="43">
        <f t="shared" si="6"/>
        <v>152</v>
      </c>
      <c r="E17" s="43">
        <f t="shared" si="6"/>
        <v>217</v>
      </c>
      <c r="F17" s="43">
        <f t="shared" si="6"/>
        <v>164</v>
      </c>
      <c r="G17" s="43">
        <f t="shared" si="6"/>
        <v>157</v>
      </c>
      <c r="H17" s="43">
        <f>SUM(H4:H16)</f>
        <v>172</v>
      </c>
      <c r="I17" s="43">
        <f t="shared" ref="I17:K17" si="7">SUM(I4:I16)</f>
        <v>123</v>
      </c>
      <c r="J17" s="43">
        <f t="shared" si="7"/>
        <v>151</v>
      </c>
      <c r="K17" s="43">
        <f t="shared" si="7"/>
        <v>163</v>
      </c>
      <c r="L17" s="44">
        <f>SUM(L4:L16)</f>
        <v>1713</v>
      </c>
      <c r="M17" s="52">
        <f>SUM(M4:M16)</f>
        <v>175.18888888888887</v>
      </c>
      <c r="N17" s="44"/>
    </row>
    <row r="18" spans="1:14">
      <c r="A18" s="38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2"/>
      <c r="M18" s="42"/>
    </row>
    <row r="19" spans="1:14">
      <c r="A19" s="30" t="s">
        <v>25</v>
      </c>
      <c r="B19" s="17">
        <f>'Term 1 - 2019 '!I19</f>
        <v>12</v>
      </c>
      <c r="C19" s="17">
        <f>'Term 1 - 2019 '!Q19</f>
        <v>12</v>
      </c>
      <c r="D19" s="17">
        <f>'Term 1 - 2019 '!Y19</f>
        <v>8</v>
      </c>
      <c r="E19" s="17">
        <f>'Term 1 - 2019 '!AG19</f>
        <v>12</v>
      </c>
      <c r="F19" s="17">
        <f>'Term 1 - 2019 '!AO19</f>
        <v>12</v>
      </c>
      <c r="G19" s="17">
        <f>'Term 1 - 2019 '!AW19</f>
        <v>8</v>
      </c>
      <c r="H19" s="17">
        <f>'Term 1 - 2019 '!BE19</f>
        <v>0</v>
      </c>
      <c r="I19" s="17">
        <f>'Term 1 - 2019 '!BM19</f>
        <v>0</v>
      </c>
      <c r="J19" s="114">
        <f>'Term 1 - 2019 '!BU19</f>
        <v>0</v>
      </c>
      <c r="K19" s="17">
        <f>'Term 1 - 2019 '!CC19</f>
        <v>6</v>
      </c>
      <c r="L19" s="41">
        <f t="shared" ref="L19:L27" si="8">SUM(B19:K19)</f>
        <v>70</v>
      </c>
      <c r="M19" s="63">
        <f>L19/7</f>
        <v>10</v>
      </c>
    </row>
    <row r="20" spans="1:14">
      <c r="A20" s="30" t="s">
        <v>27</v>
      </c>
      <c r="B20" s="17">
        <f>'Term 1 - 2019 '!I20</f>
        <v>28</v>
      </c>
      <c r="C20" s="17">
        <f>'Term 1 - 2019 '!Q20</f>
        <v>20</v>
      </c>
      <c r="D20" s="17">
        <f>'Term 1 - 2019 '!Y20</f>
        <v>24</v>
      </c>
      <c r="E20" s="17">
        <f>'Term 1 - 2019 '!AG20</f>
        <v>20</v>
      </c>
      <c r="F20" s="17">
        <f>'Term 1 - 2019 '!AO20</f>
        <v>24</v>
      </c>
      <c r="G20" s="17">
        <f>'Term 1 - 2019 '!AW20</f>
        <v>24</v>
      </c>
      <c r="H20" s="17">
        <f>'Term 1 - 2019 '!BE20</f>
        <v>20</v>
      </c>
      <c r="I20" s="17">
        <f>'Term 1 - 2019 '!BM20</f>
        <v>24</v>
      </c>
      <c r="J20" s="114">
        <f>'Term 1 - 2019 '!BU20</f>
        <v>0</v>
      </c>
      <c r="K20" s="17">
        <f>'Term 1 - 2019 '!CC20</f>
        <v>20</v>
      </c>
      <c r="L20" s="41">
        <f t="shared" si="8"/>
        <v>204</v>
      </c>
      <c r="M20" s="63">
        <f>L20/9</f>
        <v>22.666666666666668</v>
      </c>
    </row>
    <row r="21" spans="1:14">
      <c r="A21" s="30" t="s">
        <v>28</v>
      </c>
      <c r="B21" s="17">
        <f>'Term 1 - 2019 '!I21</f>
        <v>24</v>
      </c>
      <c r="C21" s="17">
        <f>'Term 1 - 2019 '!Q21</f>
        <v>0</v>
      </c>
      <c r="D21" s="17">
        <f>'Term 1 - 2019 '!Y21</f>
        <v>0</v>
      </c>
      <c r="E21" s="17">
        <f>'Term 1 - 2019 '!AG21</f>
        <v>0</v>
      </c>
      <c r="F21" s="17">
        <f>'Term 1 - 2019 '!AO21</f>
        <v>0</v>
      </c>
      <c r="G21" s="17">
        <f>'Term 1 - 2019 '!AW21</f>
        <v>16</v>
      </c>
      <c r="H21" s="17">
        <f>'Term 1 - 2019 '!BE21</f>
        <v>12</v>
      </c>
      <c r="I21" s="17">
        <f>'Term 1 - 2019 '!BM21</f>
        <v>24</v>
      </c>
      <c r="J21" s="114">
        <f>'Term 1 - 2019 '!BU21</f>
        <v>0</v>
      </c>
      <c r="K21" s="17">
        <f>'Term 1 - 2019 '!CC21</f>
        <v>24</v>
      </c>
      <c r="L21" s="41">
        <f t="shared" si="8"/>
        <v>100</v>
      </c>
      <c r="M21" s="63">
        <f>L21/5</f>
        <v>20</v>
      </c>
    </row>
    <row r="22" spans="1:14">
      <c r="A22" s="30" t="s">
        <v>26</v>
      </c>
      <c r="B22" s="17">
        <f>'Term 1 - 2019 '!I22</f>
        <v>16</v>
      </c>
      <c r="C22" s="17">
        <f>'Term 1 - 2019 '!Q22</f>
        <v>12</v>
      </c>
      <c r="D22" s="17">
        <f>'Term 1 - 2019 '!Y22</f>
        <v>16</v>
      </c>
      <c r="E22" s="17">
        <f>'Term 1 - 2019 '!AG22</f>
        <v>12</v>
      </c>
      <c r="F22" s="17">
        <f>'Term 1 - 2019 '!AO22</f>
        <v>0</v>
      </c>
      <c r="G22" s="17">
        <f>'Term 1 - 2019 '!AW22</f>
        <v>12</v>
      </c>
      <c r="H22" s="17">
        <f>'Term 1 - 2019 '!BE22</f>
        <v>0</v>
      </c>
      <c r="I22" s="17">
        <f>'Term 1 - 2019 '!BM22</f>
        <v>0</v>
      </c>
      <c r="J22" s="114">
        <f>'Term 1 - 2019 '!BU22</f>
        <v>0</v>
      </c>
      <c r="K22" s="17">
        <f>'Term 1 - 2019 '!CC22</f>
        <v>16</v>
      </c>
      <c r="L22" s="41">
        <f t="shared" si="8"/>
        <v>84</v>
      </c>
      <c r="M22" s="63">
        <f>L22/6</f>
        <v>14</v>
      </c>
    </row>
    <row r="23" spans="1:14">
      <c r="A23" s="30" t="s">
        <v>30</v>
      </c>
      <c r="B23" s="17">
        <f>'Term 1 - 2019 '!I23</f>
        <v>0</v>
      </c>
      <c r="C23" s="17">
        <f>'Term 1 - 2019 '!Q23</f>
        <v>3</v>
      </c>
      <c r="D23" s="17">
        <f>'Term 1 - 2019 '!Y23</f>
        <v>0</v>
      </c>
      <c r="E23" s="17">
        <f>'Term 1 - 2019 '!AG23</f>
        <v>0</v>
      </c>
      <c r="F23" s="17">
        <f>'Term 1 - 2019 '!AO23</f>
        <v>0</v>
      </c>
      <c r="G23" s="17">
        <f>'Term 1 - 2019 '!AW23</f>
        <v>0</v>
      </c>
      <c r="H23" s="17">
        <f>'Term 1 - 2019 '!BE23</f>
        <v>0</v>
      </c>
      <c r="I23" s="17">
        <f>'Term 1 - 2019 '!BM23</f>
        <v>0</v>
      </c>
      <c r="J23" s="114">
        <f>'Term 1 - 2019 '!BU23</f>
        <v>0</v>
      </c>
      <c r="K23" s="17">
        <f>'Term 1 - 2019 '!CC23</f>
        <v>0</v>
      </c>
      <c r="L23" s="41">
        <f t="shared" si="8"/>
        <v>3</v>
      </c>
      <c r="M23" s="63">
        <f>L23/1</f>
        <v>3</v>
      </c>
    </row>
    <row r="24" spans="1:14">
      <c r="A24" s="30" t="s">
        <v>31</v>
      </c>
      <c r="B24" s="17">
        <f>'Term 1 - 2019 '!I24</f>
        <v>0</v>
      </c>
      <c r="C24" s="17">
        <f>'Term 1 - 2019 '!Q24</f>
        <v>0</v>
      </c>
      <c r="D24" s="17">
        <f>'Term 1 - 2019 '!Y24</f>
        <v>12</v>
      </c>
      <c r="E24" s="17">
        <f>'Term 1 - 2019 '!AG24</f>
        <v>12</v>
      </c>
      <c r="F24" s="17">
        <f>'Term 1 - 2019 '!AO24</f>
        <v>12</v>
      </c>
      <c r="G24" s="17">
        <f>'Term 1 - 2019 '!AW24</f>
        <v>12</v>
      </c>
      <c r="H24" s="17">
        <f>'Term 1 - 2019 '!BE24</f>
        <v>12</v>
      </c>
      <c r="I24" s="17">
        <f>'Term 1 - 2019 '!BM24</f>
        <v>12</v>
      </c>
      <c r="J24" s="114">
        <f>'Term 1 - 2019 '!BU24</f>
        <v>3</v>
      </c>
      <c r="K24" s="17">
        <f>'Term 1 - 2019 '!CC24</f>
        <v>0</v>
      </c>
      <c r="L24" s="41">
        <f t="shared" si="8"/>
        <v>75</v>
      </c>
      <c r="M24" s="63">
        <f>L24/6</f>
        <v>12.5</v>
      </c>
    </row>
    <row r="25" spans="1:14">
      <c r="A25" s="30" t="str">
        <f>'Term 4 2018 - Numbers'!A25</f>
        <v>Saturday Monthly Medal/Super Series</v>
      </c>
      <c r="B25" s="17">
        <f>'Term 1 - 2019 '!I25</f>
        <v>26</v>
      </c>
      <c r="C25" s="17">
        <f>'Term 1 - 2019 '!Q25</f>
        <v>0</v>
      </c>
      <c r="D25" s="17">
        <f>'Term 1 - 2019 '!Y25</f>
        <v>40</v>
      </c>
      <c r="E25" s="17">
        <f>'Term 1 - 2019 '!AG25</f>
        <v>8</v>
      </c>
      <c r="F25" s="17">
        <f>'Term 1 - 2019 '!AO25</f>
        <v>4</v>
      </c>
      <c r="G25" s="17">
        <f>'Term 1 - 2019 '!AW25</f>
        <v>0</v>
      </c>
      <c r="H25" s="17">
        <f>'Term 1 - 2019 '!BE25</f>
        <v>9</v>
      </c>
      <c r="I25" s="17">
        <f>'Term 1 - 2019 '!BM25</f>
        <v>32</v>
      </c>
      <c r="J25" s="114">
        <f>'Term 1 - 2019 '!BU25</f>
        <v>23</v>
      </c>
      <c r="K25" s="17">
        <f>'Term 1 - 2019 '!CC25</f>
        <v>0</v>
      </c>
      <c r="L25" s="41">
        <f t="shared" si="8"/>
        <v>142</v>
      </c>
      <c r="M25" s="63">
        <f t="shared" ref="M25" si="9">L25/7</f>
        <v>20.285714285714285</v>
      </c>
    </row>
    <row r="26" spans="1:14">
      <c r="A26" s="30" t="s">
        <v>45</v>
      </c>
      <c r="B26" s="17">
        <f>'Term 1 - 2019 '!I26</f>
        <v>0</v>
      </c>
      <c r="C26" s="17">
        <f>'Term 1 - 2019 '!Q26</f>
        <v>3</v>
      </c>
      <c r="D26" s="17">
        <f>'Term 1 - 2019 '!Y26</f>
        <v>0</v>
      </c>
      <c r="E26" s="17">
        <f>'Term 1 - 2019 '!AG26</f>
        <v>0</v>
      </c>
      <c r="F26" s="17">
        <f>'Term 1 - 2019 '!AO26</f>
        <v>0</v>
      </c>
      <c r="G26" s="17">
        <f>'Term 1 - 2019 '!AW26</f>
        <v>0</v>
      </c>
      <c r="H26" s="17">
        <f>'Term 1 - 2019 '!BE26</f>
        <v>0</v>
      </c>
      <c r="I26" s="17">
        <f>'Term 1 - 2019 '!BM26</f>
        <v>0</v>
      </c>
      <c r="J26" s="114">
        <f>'Term 1 - 2019 '!BU26</f>
        <v>0</v>
      </c>
      <c r="K26" s="17">
        <f>'Term 1 - 2019 '!CC26</f>
        <v>0</v>
      </c>
      <c r="L26" s="41">
        <f t="shared" si="8"/>
        <v>3</v>
      </c>
      <c r="M26" s="63">
        <f>L26/1</f>
        <v>3</v>
      </c>
      <c r="N26" s="63">
        <f>SUM(M19:M26)</f>
        <v>105.45238095238096</v>
      </c>
    </row>
    <row r="27" spans="1:14" s="45" customFormat="1">
      <c r="A27" s="33" t="s">
        <v>18</v>
      </c>
      <c r="B27" s="43">
        <f t="shared" ref="B27:K27" si="10">SUM(B19:B26)</f>
        <v>106</v>
      </c>
      <c r="C27" s="43">
        <f t="shared" si="10"/>
        <v>50</v>
      </c>
      <c r="D27" s="43">
        <f t="shared" si="10"/>
        <v>100</v>
      </c>
      <c r="E27" s="43">
        <f t="shared" si="10"/>
        <v>64</v>
      </c>
      <c r="F27" s="43">
        <f t="shared" si="10"/>
        <v>52</v>
      </c>
      <c r="G27" s="43">
        <f t="shared" si="10"/>
        <v>72</v>
      </c>
      <c r="H27" s="43">
        <f t="shared" si="10"/>
        <v>53</v>
      </c>
      <c r="I27" s="43">
        <f t="shared" si="10"/>
        <v>92</v>
      </c>
      <c r="J27" s="43">
        <f t="shared" si="10"/>
        <v>26</v>
      </c>
      <c r="K27" s="43">
        <f t="shared" si="10"/>
        <v>66</v>
      </c>
      <c r="L27" s="44">
        <f t="shared" si="8"/>
        <v>681</v>
      </c>
      <c r="M27" s="52">
        <f>SUM(M19:M26)</f>
        <v>105.45238095238096</v>
      </c>
      <c r="N27" s="44"/>
    </row>
    <row r="28" spans="1:14">
      <c r="A28" s="38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/>
      <c r="M28" s="42"/>
    </row>
    <row r="29" spans="1:14">
      <c r="A29" s="31" t="s">
        <v>32</v>
      </c>
      <c r="B29" s="17">
        <f>'Term 1 - 2019 '!I29</f>
        <v>112</v>
      </c>
      <c r="C29" s="17">
        <f>'Term 1 - 2019 '!Q29</f>
        <v>112</v>
      </c>
      <c r="D29" s="17">
        <f>'Term 1 - 2019 '!Y29</f>
        <v>112</v>
      </c>
      <c r="E29" s="17">
        <f>'Term 1 - 2019 '!AG29</f>
        <v>112</v>
      </c>
      <c r="F29" s="17">
        <f>'Term 1 - 2019 '!AO29</f>
        <v>112</v>
      </c>
      <c r="G29" s="17">
        <f>'Term 1 - 2019 '!AW29</f>
        <v>112</v>
      </c>
      <c r="H29" s="17">
        <f>'Term 1 - 2019 '!BM29</f>
        <v>112</v>
      </c>
      <c r="I29" s="17">
        <f>'Term 1 - 2019 '!BM29</f>
        <v>112</v>
      </c>
      <c r="J29" s="17">
        <f>'Term 1 - 2019 '!BU29</f>
        <v>112</v>
      </c>
      <c r="K29" s="17">
        <f>'Term 1 - 2019 '!CC29</f>
        <v>112</v>
      </c>
      <c r="L29" s="41">
        <f t="shared" ref="L29:L38" si="11">SUM(B29:K29)</f>
        <v>1120</v>
      </c>
      <c r="M29" s="63">
        <f>L29/11</f>
        <v>101.81818181818181</v>
      </c>
    </row>
    <row r="30" spans="1:14">
      <c r="A30" s="31" t="s">
        <v>33</v>
      </c>
      <c r="B30" s="17">
        <f>'Term 1 - 2019 '!I30</f>
        <v>23</v>
      </c>
      <c r="C30" s="17">
        <f>'Term 1 - 2019 '!Q30</f>
        <v>23</v>
      </c>
      <c r="D30" s="17">
        <f>'Term 1 - 2019 '!Y30</f>
        <v>0</v>
      </c>
      <c r="E30" s="17">
        <f>'Term 1 - 2019 '!AG30</f>
        <v>0</v>
      </c>
      <c r="F30" s="17">
        <f>'Term 1 - 2019 '!AO30</f>
        <v>23</v>
      </c>
      <c r="G30" s="17">
        <f>'Term 1 - 2019 '!AW30</f>
        <v>15</v>
      </c>
      <c r="H30" s="17">
        <f>'Term 1 - 2019 '!BM30</f>
        <v>23</v>
      </c>
      <c r="I30" s="17">
        <f>'Term 1 - 2019 '!BM30</f>
        <v>23</v>
      </c>
      <c r="J30" s="17">
        <f>'Term 1 - 2019 '!BU30</f>
        <v>23</v>
      </c>
      <c r="K30" s="17">
        <f>'Term 1 - 2019 '!CC30</f>
        <v>23</v>
      </c>
      <c r="L30" s="41">
        <f t="shared" si="11"/>
        <v>176</v>
      </c>
      <c r="M30" s="63">
        <f>L30/8</f>
        <v>22</v>
      </c>
    </row>
    <row r="31" spans="1:14">
      <c r="A31" s="31" t="s">
        <v>34</v>
      </c>
      <c r="B31" s="17">
        <f>'Term 1 - 2019 '!I31</f>
        <v>9</v>
      </c>
      <c r="C31" s="17">
        <f>'Term 1 - 2019 '!Q31</f>
        <v>13</v>
      </c>
      <c r="D31" s="17">
        <f>'Term 1 - 2019 '!Y31</f>
        <v>10</v>
      </c>
      <c r="E31" s="17">
        <f>'Term 1 - 2019 '!AG31</f>
        <v>10</v>
      </c>
      <c r="F31" s="17">
        <f>'Term 1 - 2019 '!AO31</f>
        <v>10</v>
      </c>
      <c r="G31" s="17">
        <f>'Term 1 - 2019 '!AW31</f>
        <v>50</v>
      </c>
      <c r="H31" s="17">
        <f>'Term 1 - 2019 '!BM31</f>
        <v>50</v>
      </c>
      <c r="I31" s="17">
        <f>'Term 1 - 2019 '!BM31</f>
        <v>50</v>
      </c>
      <c r="J31" s="17">
        <f>'Term 1 - 2019 '!BU31</f>
        <v>50</v>
      </c>
      <c r="K31" s="17">
        <f>'Term 1 - 2019 '!CC31</f>
        <v>50</v>
      </c>
      <c r="L31" s="41">
        <f t="shared" si="11"/>
        <v>302</v>
      </c>
      <c r="M31" s="63">
        <f>L31/10</f>
        <v>30.2</v>
      </c>
    </row>
    <row r="32" spans="1:14">
      <c r="A32" s="31" t="s">
        <v>35</v>
      </c>
      <c r="B32" s="17">
        <f>'Term 1 - 2019 '!I32</f>
        <v>0</v>
      </c>
      <c r="C32" s="17">
        <f>'Term 1 - 2019 '!Q32</f>
        <v>0</v>
      </c>
      <c r="D32" s="17">
        <f>'Term 1 - 2019 '!Y32</f>
        <v>0</v>
      </c>
      <c r="E32" s="17">
        <f>'Term 1 - 2019 '!AG32</f>
        <v>0</v>
      </c>
      <c r="F32" s="17">
        <f>'Term 1 - 2019 '!AO32</f>
        <v>0</v>
      </c>
      <c r="G32" s="17">
        <f>'Term 1 - 2019 '!AW32</f>
        <v>0</v>
      </c>
      <c r="H32" s="17">
        <f>'Term 1 - 2019 '!BM32</f>
        <v>0</v>
      </c>
      <c r="I32" s="17">
        <f>'Term 1 - 2019 '!BM32</f>
        <v>0</v>
      </c>
      <c r="J32" s="17">
        <f>'Term 1 - 2019 '!BU32</f>
        <v>0</v>
      </c>
      <c r="K32" s="17">
        <f>'Term 1 - 2019 '!CC32</f>
        <v>0</v>
      </c>
      <c r="L32" s="41">
        <f t="shared" si="11"/>
        <v>0</v>
      </c>
      <c r="M32" s="63">
        <f t="shared" ref="M32:M35" si="12">L32/11</f>
        <v>0</v>
      </c>
    </row>
    <row r="33" spans="1:14">
      <c r="A33" s="31" t="s">
        <v>36</v>
      </c>
      <c r="B33" s="17">
        <f>'Term 1 - 2019 '!I33</f>
        <v>0</v>
      </c>
      <c r="C33" s="17">
        <f>'Term 1 - 2019 '!Q33</f>
        <v>0</v>
      </c>
      <c r="D33" s="17">
        <f>'Term 1 - 2019 '!Y33</f>
        <v>0</v>
      </c>
      <c r="E33" s="17">
        <f>'Term 1 - 2019 '!AG33</f>
        <v>0</v>
      </c>
      <c r="F33" s="17">
        <f>'Term 1 - 2019 '!AO33</f>
        <v>0</v>
      </c>
      <c r="G33" s="17">
        <f>'Term 1 - 2019 '!AW33</f>
        <v>0</v>
      </c>
      <c r="H33" s="17">
        <f>'Term 1 - 2019 '!BM33</f>
        <v>0</v>
      </c>
      <c r="I33" s="17">
        <f>'Term 1 - 2019 '!BM33</f>
        <v>0</v>
      </c>
      <c r="J33" s="17">
        <f>'Term 1 - 2019 '!BU33</f>
        <v>0</v>
      </c>
      <c r="K33" s="17">
        <f>'Term 1 - 2019 '!CC33</f>
        <v>0</v>
      </c>
      <c r="L33" s="41">
        <f t="shared" si="11"/>
        <v>0</v>
      </c>
      <c r="M33" s="63">
        <f t="shared" si="12"/>
        <v>0</v>
      </c>
    </row>
    <row r="34" spans="1:14">
      <c r="A34" s="31" t="s">
        <v>37</v>
      </c>
      <c r="B34" s="17">
        <f>'Term 1 - 2019 '!I34</f>
        <v>39</v>
      </c>
      <c r="C34" s="17">
        <f>'Term 1 - 2019 '!Q34</f>
        <v>39</v>
      </c>
      <c r="D34" s="17">
        <f>'Term 1 - 2019 '!Y34</f>
        <v>39</v>
      </c>
      <c r="E34" s="17">
        <f>'Term 1 - 2019 '!AG34</f>
        <v>39</v>
      </c>
      <c r="F34" s="17">
        <f>'Term 1 - 2019 '!AO34</f>
        <v>39</v>
      </c>
      <c r="G34" s="17">
        <f>'Term 1 - 2019 '!AW34</f>
        <v>39</v>
      </c>
      <c r="H34" s="17">
        <f>'Term 1 - 2019 '!BM34</f>
        <v>60</v>
      </c>
      <c r="I34" s="17">
        <f>'Term 1 - 2019 '!BM34</f>
        <v>60</v>
      </c>
      <c r="J34" s="17">
        <f>'Term 1 - 2019 '!BU34</f>
        <v>60</v>
      </c>
      <c r="K34" s="17">
        <f>'Term 1 - 2019 '!CC34</f>
        <v>60</v>
      </c>
      <c r="L34" s="41">
        <f t="shared" si="11"/>
        <v>474</v>
      </c>
      <c r="M34" s="63">
        <f>L34/10</f>
        <v>47.4</v>
      </c>
    </row>
    <row r="35" spans="1:14">
      <c r="A35" s="31" t="s">
        <v>38</v>
      </c>
      <c r="B35" s="17">
        <f>'Term 1 - 2019 '!I35</f>
        <v>0</v>
      </c>
      <c r="C35" s="17">
        <f>'Term 1 - 2019 '!Q35</f>
        <v>0</v>
      </c>
      <c r="D35" s="17">
        <f>'Term 1 - 2019 '!Y35</f>
        <v>0</v>
      </c>
      <c r="E35" s="17">
        <f>'Term 1 - 2019 '!AG35</f>
        <v>0</v>
      </c>
      <c r="F35" s="17">
        <f>'Term 1 - 2019 '!AO35</f>
        <v>0</v>
      </c>
      <c r="G35" s="17">
        <f>'Term 1 - 2019 '!AW35</f>
        <v>0</v>
      </c>
      <c r="H35" s="17">
        <f>'Term 1 - 2019 '!BM35</f>
        <v>0</v>
      </c>
      <c r="I35" s="17">
        <f>'Term 1 - 2019 '!BM35</f>
        <v>0</v>
      </c>
      <c r="J35" s="17">
        <f>'Term 1 - 2019 '!BU35</f>
        <v>0</v>
      </c>
      <c r="K35" s="17">
        <f>'Term 1 - 2019 '!CC35</f>
        <v>0</v>
      </c>
      <c r="L35" s="41">
        <f t="shared" si="11"/>
        <v>0</v>
      </c>
      <c r="M35" s="63">
        <f t="shared" si="12"/>
        <v>0</v>
      </c>
    </row>
    <row r="36" spans="1:14">
      <c r="A36" s="31" t="s">
        <v>39</v>
      </c>
      <c r="B36" s="17">
        <f>'Term 1 - 2019 '!I36</f>
        <v>10</v>
      </c>
      <c r="C36" s="17">
        <f>'Term 1 - 2019 '!Q36</f>
        <v>10</v>
      </c>
      <c r="D36" s="17">
        <f>'Term 1 - 2019 '!Y36</f>
        <v>10</v>
      </c>
      <c r="E36" s="17">
        <f>'Term 1 - 2019 '!AG36</f>
        <v>10</v>
      </c>
      <c r="F36" s="17">
        <f>'Term 1 - 2019 '!AO36</f>
        <v>8</v>
      </c>
      <c r="G36" s="17">
        <f>'Term 1 - 2019 '!AW36</f>
        <v>0</v>
      </c>
      <c r="H36" s="17">
        <f>'Term 1 - 2019 '!BM36</f>
        <v>0</v>
      </c>
      <c r="I36" s="17">
        <f>'Term 1 - 2019 '!BM36</f>
        <v>0</v>
      </c>
      <c r="J36" s="17">
        <f>'Term 1 - 2019 '!BU36</f>
        <v>0</v>
      </c>
      <c r="K36" s="17">
        <f>'Term 1 - 2019 '!CC36</f>
        <v>0</v>
      </c>
      <c r="L36" s="41">
        <f t="shared" si="11"/>
        <v>48</v>
      </c>
      <c r="M36" s="63">
        <f>L36/5</f>
        <v>9.6</v>
      </c>
    </row>
    <row r="37" spans="1:14">
      <c r="A37" s="31" t="str">
        <f>'Term 4 2018 - Numbers'!A37</f>
        <v>Terrigal Primary</v>
      </c>
      <c r="B37" s="17">
        <f>'Term 1 - 2019 '!I37</f>
        <v>0</v>
      </c>
      <c r="C37" s="17">
        <f>'Term 1 - 2019 '!Q37</f>
        <v>0</v>
      </c>
      <c r="D37" s="17">
        <f>'Term 1 - 2019 '!Y37</f>
        <v>0</v>
      </c>
      <c r="E37" s="17">
        <f>'Term 1 - 2019 '!AG37</f>
        <v>0</v>
      </c>
      <c r="F37" s="17">
        <f>'Term 1 - 2019 '!AO37</f>
        <v>0</v>
      </c>
      <c r="G37" s="17">
        <f>'Term 1 - 2019 '!AW37</f>
        <v>0</v>
      </c>
      <c r="H37" s="17">
        <f>'Term 1 - 2019 '!BM37</f>
        <v>0</v>
      </c>
      <c r="I37" s="17">
        <f>'Term 1 - 2019 '!BM37</f>
        <v>0</v>
      </c>
      <c r="J37" s="17">
        <f>'Term 1 - 2019 '!BU37</f>
        <v>0</v>
      </c>
      <c r="K37" s="17">
        <f>'Term 1 - 2019 '!CC37</f>
        <v>8</v>
      </c>
      <c r="L37" s="41">
        <f t="shared" si="11"/>
        <v>8</v>
      </c>
      <c r="M37" s="63">
        <f>L37/1</f>
        <v>8</v>
      </c>
    </row>
    <row r="38" spans="1:14" s="45" customFormat="1">
      <c r="A38" s="34" t="s">
        <v>18</v>
      </c>
      <c r="B38" s="43">
        <f>SUM(B29:B36)</f>
        <v>193</v>
      </c>
      <c r="C38" s="43">
        <f>SUM(C29:C36)</f>
        <v>197</v>
      </c>
      <c r="D38" s="43">
        <f>SUM(D29:D36)</f>
        <v>171</v>
      </c>
      <c r="E38" s="43">
        <f>SUM(E29:E36)</f>
        <v>171</v>
      </c>
      <c r="F38" s="43">
        <f t="shared" ref="F38:K38" si="13">SUM(F29:F37)</f>
        <v>192</v>
      </c>
      <c r="G38" s="43">
        <f t="shared" si="13"/>
        <v>216</v>
      </c>
      <c r="H38" s="43">
        <f t="shared" si="13"/>
        <v>245</v>
      </c>
      <c r="I38" s="43">
        <f t="shared" si="13"/>
        <v>245</v>
      </c>
      <c r="J38" s="43">
        <f t="shared" si="13"/>
        <v>245</v>
      </c>
      <c r="K38" s="43">
        <f t="shared" si="13"/>
        <v>253</v>
      </c>
      <c r="L38" s="44">
        <f t="shared" si="11"/>
        <v>2128</v>
      </c>
      <c r="M38" s="52">
        <f>SUM(M29:M37)</f>
        <v>219.0181818181818</v>
      </c>
      <c r="N38" s="44"/>
    </row>
    <row r="39" spans="1:14">
      <c r="A39" s="38" t="s">
        <v>40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2"/>
      <c r="M39" s="42"/>
    </row>
    <row r="40" spans="1:14">
      <c r="A40" s="30" t="str">
        <f>'Term 4 2018 - Numbers'!A40</f>
        <v>Seniors</v>
      </c>
      <c r="B40" s="17">
        <f>'Term 1 - 2019 '!I40</f>
        <v>0</v>
      </c>
      <c r="C40" s="17">
        <f>'Term 1 - 2019 '!Q40</f>
        <v>0</v>
      </c>
      <c r="D40" s="17">
        <f>'Term 1 - 2019 '!Y40</f>
        <v>0</v>
      </c>
      <c r="E40" s="17">
        <f>'Term 1 - 2019 '!AG40</f>
        <v>0</v>
      </c>
      <c r="F40" s="17">
        <f>'Term 1 - 2019 '!AO40</f>
        <v>0</v>
      </c>
      <c r="G40" s="17">
        <f>'Term 1 - 2019 '!AW40</f>
        <v>0</v>
      </c>
      <c r="H40" s="17">
        <v>0</v>
      </c>
      <c r="I40" s="17">
        <f>'Term 1 - 2019 '!BM40</f>
        <v>0</v>
      </c>
      <c r="J40" s="17">
        <f>'Term 1 - 2019 '!BU40</f>
        <v>0</v>
      </c>
      <c r="K40" s="17">
        <f>'Term 1 - 2019 '!CC40</f>
        <v>0</v>
      </c>
      <c r="L40" s="41">
        <f t="shared" ref="L40:L47" si="14">SUM(B40:K40)</f>
        <v>0</v>
      </c>
      <c r="M40" s="18">
        <v>0</v>
      </c>
    </row>
    <row r="41" spans="1:14">
      <c r="A41" s="30" t="str">
        <f>'Term 4 2018 - Numbers'!A41</f>
        <v>Endeavour Series/JDS</v>
      </c>
      <c r="B41" s="17">
        <f>'Term 1 - 2019 '!I41</f>
        <v>0</v>
      </c>
      <c r="C41" s="17">
        <f>'Term 1 - 2019 '!Q41</f>
        <v>0</v>
      </c>
      <c r="D41" s="17">
        <f>'Term 1 - 2019 '!Y41</f>
        <v>0</v>
      </c>
      <c r="E41" s="17">
        <f>'Term 1 - 2019 '!AG41</f>
        <v>115</v>
      </c>
      <c r="F41" s="17">
        <f>'Term 1 - 2019 '!AO41</f>
        <v>0</v>
      </c>
      <c r="G41" s="17">
        <f>'Term 1 - 2019 '!AW41</f>
        <v>0</v>
      </c>
      <c r="H41" s="17">
        <v>0</v>
      </c>
      <c r="I41" s="17">
        <f>'Term 1 - 2019 '!BM41</f>
        <v>0</v>
      </c>
      <c r="J41" s="17">
        <f>'Term 1 - 2019 '!BU41</f>
        <v>106</v>
      </c>
      <c r="K41" s="17">
        <f>'Term 1 - 2019 '!CC41</f>
        <v>0</v>
      </c>
      <c r="L41" s="41">
        <f t="shared" si="14"/>
        <v>221</v>
      </c>
      <c r="M41" s="63">
        <f>L41/2</f>
        <v>110.5</v>
      </c>
    </row>
    <row r="42" spans="1:14">
      <c r="A42" s="30" t="str">
        <f>'Term 4 2018 - Numbers'!A42</f>
        <v xml:space="preserve">Sydney North </v>
      </c>
      <c r="B42" s="17">
        <f>'Term 1 - 2019 '!I42</f>
        <v>0</v>
      </c>
      <c r="C42" s="17">
        <f>'Term 1 - 2019 '!Q42</f>
        <v>72</v>
      </c>
      <c r="D42" s="17">
        <f>'Term 1 - 2019 '!Y42</f>
        <v>0</v>
      </c>
      <c r="E42" s="17">
        <f>'Term 1 - 2019 '!AG42</f>
        <v>0</v>
      </c>
      <c r="F42" s="17">
        <f>'Term 1 - 2019 '!AO42</f>
        <v>0</v>
      </c>
      <c r="G42" s="17">
        <f>'Term 1 - 2019 '!AW42</f>
        <v>61</v>
      </c>
      <c r="H42" s="17">
        <v>0</v>
      </c>
      <c r="I42" s="17">
        <f>'Term 1 - 2019 '!BM42</f>
        <v>0</v>
      </c>
      <c r="J42" s="17">
        <f>'Term 1 - 2019 '!BU42</f>
        <v>0</v>
      </c>
      <c r="K42" s="17">
        <f>'Term 1 - 2019 '!CC42</f>
        <v>0</v>
      </c>
      <c r="L42" s="41">
        <f t="shared" si="14"/>
        <v>133</v>
      </c>
      <c r="M42" s="63">
        <f>L42/1</f>
        <v>133</v>
      </c>
    </row>
    <row r="43" spans="1:14">
      <c r="A43" s="30" t="str">
        <f>'Term 4 2018 - Numbers'!A43</f>
        <v>Inter-Club</v>
      </c>
      <c r="B43" s="17">
        <f>'Term 1 - 2019 '!I43</f>
        <v>0</v>
      </c>
      <c r="C43" s="17">
        <f>'Term 1 - 2019 '!Q43</f>
        <v>0</v>
      </c>
      <c r="D43" s="17">
        <f>'Term 1 - 2019 '!Y43</f>
        <v>0</v>
      </c>
      <c r="E43" s="17">
        <f>'Term 1 - 2019 '!AG43</f>
        <v>0</v>
      </c>
      <c r="F43" s="17">
        <f>'Term 1 - 2019 '!AO43</f>
        <v>0</v>
      </c>
      <c r="G43" s="17">
        <f>'Term 1 - 2019 '!AW43</f>
        <v>0</v>
      </c>
      <c r="H43" s="17">
        <v>0</v>
      </c>
      <c r="I43" s="17">
        <f>'Term 1 - 2019 '!BM43</f>
        <v>60</v>
      </c>
      <c r="J43" s="17">
        <f>'Term 1 - 2019 '!BU43</f>
        <v>0</v>
      </c>
      <c r="K43" s="17">
        <f>'Term 1 - 2019 '!CC43</f>
        <v>0</v>
      </c>
      <c r="L43" s="41">
        <f t="shared" si="14"/>
        <v>60</v>
      </c>
      <c r="M43" s="18">
        <f>L43/1</f>
        <v>60</v>
      </c>
    </row>
    <row r="44" spans="1:14">
      <c r="A44" s="30" t="str">
        <f>'Term 4 2018 - Numbers'!A44</f>
        <v>Club Championships</v>
      </c>
      <c r="B44" s="17">
        <f>'Term 1 - 2019 '!I44</f>
        <v>0</v>
      </c>
      <c r="C44" s="17">
        <f>'Term 1 - 2019 '!Q44</f>
        <v>0</v>
      </c>
      <c r="D44" s="17">
        <f>'Term 1 - 2019 '!Y44</f>
        <v>0</v>
      </c>
      <c r="E44" s="17">
        <f>'Term 1 - 2019 '!AG44</f>
        <v>0</v>
      </c>
      <c r="F44" s="17">
        <f>'Term 1 - 2019 '!AO44</f>
        <v>0</v>
      </c>
      <c r="G44" s="17">
        <f>'Term 1 - 2019 '!AW44</f>
        <v>0</v>
      </c>
      <c r="H44" s="17">
        <v>0</v>
      </c>
      <c r="I44" s="17">
        <f>'Term 1 - 2019 '!BM44</f>
        <v>0</v>
      </c>
      <c r="J44" s="17">
        <f>'Term 1 - 2019 '!BU44</f>
        <v>0</v>
      </c>
      <c r="K44" s="17">
        <f>'Term 1 - 2019 '!CC44</f>
        <v>0</v>
      </c>
      <c r="L44" s="41">
        <f t="shared" si="14"/>
        <v>0</v>
      </c>
      <c r="M44" s="18">
        <v>0</v>
      </c>
    </row>
    <row r="45" spans="1:14">
      <c r="A45" s="30" t="str">
        <f>'Term 4 2018 - Numbers'!A45</f>
        <v>Junior Gold/Silver/Bronze</v>
      </c>
      <c r="B45" s="17">
        <f>'Term 1 - 2019 '!I45</f>
        <v>0</v>
      </c>
      <c r="C45" s="17">
        <f>'Term 1 - 2019 '!Q45</f>
        <v>0</v>
      </c>
      <c r="D45" s="17">
        <f>'Term 1 - 2019 '!Y45</f>
        <v>0</v>
      </c>
      <c r="E45" s="17">
        <f>'Term 1 - 2019 '!AG45</f>
        <v>0</v>
      </c>
      <c r="F45" s="17">
        <f>'Term 1 - 2019 '!AO45</f>
        <v>0</v>
      </c>
      <c r="G45" s="17">
        <f>'Term 1 - 2019 '!AW45</f>
        <v>0</v>
      </c>
      <c r="H45" s="17">
        <v>0</v>
      </c>
      <c r="I45" s="17">
        <f>'Term 1 - 2019 '!BM45</f>
        <v>0</v>
      </c>
      <c r="J45" s="17">
        <f>'Term 1 - 2019 '!BU45</f>
        <v>0</v>
      </c>
      <c r="K45" s="17">
        <f>'Term 1 - 2019 '!CC45</f>
        <v>0</v>
      </c>
      <c r="L45" s="41">
        <f t="shared" si="14"/>
        <v>0</v>
      </c>
      <c r="M45" s="63">
        <f>L45/4</f>
        <v>0</v>
      </c>
    </row>
    <row r="46" spans="1:14">
      <c r="A46" s="30" t="str">
        <f>'Term 4 2018 - Numbers'!A46</f>
        <v>AMT - January 2019</v>
      </c>
      <c r="B46" s="17">
        <f>'Term 1 - 2019 '!I46</f>
        <v>0</v>
      </c>
      <c r="C46" s="17">
        <f>'Term 1 - 2019 '!Q46</f>
        <v>0</v>
      </c>
      <c r="D46" s="17">
        <f>'Term 1 - 2019 '!Y46</f>
        <v>0</v>
      </c>
      <c r="E46" s="17">
        <f>'Term 1 - 2019 '!AG46</f>
        <v>0</v>
      </c>
      <c r="F46" s="17">
        <f>'Term 1 - 2019 '!AO46</f>
        <v>0</v>
      </c>
      <c r="G46" s="17">
        <f>'Term 1 - 2019 '!AW46</f>
        <v>0</v>
      </c>
      <c r="H46" s="17">
        <v>0</v>
      </c>
      <c r="I46" s="17">
        <f>'Term 1 - 2019 '!BM46</f>
        <v>0</v>
      </c>
      <c r="J46" s="17">
        <f>'Term 1 - 2019 '!BU46</f>
        <v>0</v>
      </c>
      <c r="K46" s="17">
        <f>'Term 1 - 2019 '!CC46</f>
        <v>0</v>
      </c>
      <c r="L46" s="41">
        <f t="shared" si="14"/>
        <v>0</v>
      </c>
      <c r="M46" s="63">
        <f>L46/4</f>
        <v>0</v>
      </c>
    </row>
    <row r="47" spans="1:14" s="45" customFormat="1">
      <c r="A47" s="33" t="s">
        <v>18</v>
      </c>
      <c r="B47" s="43">
        <f>SUM(B40:B45)</f>
        <v>0</v>
      </c>
      <c r="C47" s="43">
        <f>'Term 1 - 2019 '!Q47</f>
        <v>72</v>
      </c>
      <c r="D47" s="43">
        <f t="shared" ref="D47:K47" si="15">SUM(D40:D45)</f>
        <v>0</v>
      </c>
      <c r="E47" s="43">
        <f t="shared" si="15"/>
        <v>115</v>
      </c>
      <c r="F47" s="43">
        <f t="shared" si="15"/>
        <v>0</v>
      </c>
      <c r="G47" s="43">
        <f t="shared" si="15"/>
        <v>61</v>
      </c>
      <c r="H47" s="43">
        <f t="shared" si="15"/>
        <v>0</v>
      </c>
      <c r="I47" s="43">
        <f t="shared" si="15"/>
        <v>60</v>
      </c>
      <c r="J47" s="43">
        <f t="shared" si="15"/>
        <v>106</v>
      </c>
      <c r="K47" s="43">
        <f t="shared" si="15"/>
        <v>0</v>
      </c>
      <c r="L47" s="44">
        <f t="shared" si="14"/>
        <v>414</v>
      </c>
      <c r="M47" s="52">
        <f>SUM(M40:M46)</f>
        <v>303.5</v>
      </c>
      <c r="N47" s="44"/>
    </row>
    <row r="48" spans="1:14" s="59" customFormat="1" ht="20" thickBot="1">
      <c r="A48" s="39" t="s">
        <v>44</v>
      </c>
      <c r="B48" s="56">
        <f t="shared" ref="B48:M48" si="16">SUM(B17+B27+B38+B47)</f>
        <v>479</v>
      </c>
      <c r="C48" s="56">
        <f t="shared" si="16"/>
        <v>508</v>
      </c>
      <c r="D48" s="56">
        <f t="shared" si="16"/>
        <v>423</v>
      </c>
      <c r="E48" s="56">
        <f t="shared" si="16"/>
        <v>567</v>
      </c>
      <c r="F48" s="56">
        <f t="shared" si="16"/>
        <v>408</v>
      </c>
      <c r="G48" s="56">
        <f t="shared" si="16"/>
        <v>506</v>
      </c>
      <c r="H48" s="56">
        <f t="shared" si="16"/>
        <v>470</v>
      </c>
      <c r="I48" s="56">
        <f t="shared" si="16"/>
        <v>520</v>
      </c>
      <c r="J48" s="56">
        <f t="shared" si="16"/>
        <v>528</v>
      </c>
      <c r="K48" s="56">
        <f t="shared" si="16"/>
        <v>482</v>
      </c>
      <c r="L48" s="57">
        <f t="shared" si="16"/>
        <v>4936</v>
      </c>
      <c r="M48" s="60">
        <f t="shared" si="16"/>
        <v>803.15945165945163</v>
      </c>
      <c r="N48" s="58"/>
    </row>
    <row r="49" ht="17" thickTop="1"/>
  </sheetData>
  <pageMargins left="0.7" right="0.7" top="0.75" bottom="0.75" header="0.3" footer="0.3"/>
  <cellWatches>
    <cellWatch r="Q112"/>
    <cellWatch r="F111"/>
    <cellWatch r="B111"/>
    <cellWatch r="F112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I50"/>
  <sheetViews>
    <sheetView workbookViewId="0">
      <pane xSplit="4380" ySplit="1420" topLeftCell="BP29" activePane="bottomRight"/>
      <selection sqref="A1:E1048576"/>
      <selection pane="topRight" activeCell="J1" sqref="J1"/>
      <selection pane="bottomLeft" activeCell="A17" sqref="A17"/>
      <selection pane="bottomRight" activeCell="X42" sqref="X42"/>
    </sheetView>
  </sheetViews>
  <sheetFormatPr baseColWidth="10" defaultRowHeight="16"/>
  <cols>
    <col min="1" max="1" width="32.6640625" customWidth="1"/>
    <col min="2" max="31" width="10.83203125" style="2"/>
    <col min="33" max="33" width="10.83203125" style="1"/>
    <col min="34" max="39" width="10.83203125" style="2"/>
    <col min="41" max="41" width="10.83203125" style="1"/>
    <col min="42" max="47" width="10.83203125" style="2"/>
    <col min="49" max="49" width="10.83203125" style="1"/>
    <col min="50" max="55" width="10.83203125" style="2"/>
    <col min="57" max="57" width="10.83203125" style="1"/>
    <col min="58" max="63" width="10.83203125" style="2"/>
    <col min="65" max="65" width="10.83203125" style="1"/>
    <col min="66" max="71" width="10.83203125" style="2"/>
    <col min="73" max="73" width="10.83203125" style="1"/>
    <col min="74" max="79" width="10.83203125" style="2"/>
    <col min="81" max="81" width="10.83203125" style="1"/>
    <col min="82" max="87" width="10.83203125" style="2"/>
    <col min="89" max="89" width="10.83203125" style="1"/>
    <col min="90" max="95" width="10.83203125" style="2"/>
    <col min="97" max="97" width="10.83203125" style="1"/>
    <col min="98" max="103" width="10.83203125" style="2"/>
    <col min="105" max="105" width="10.83203125" style="1"/>
    <col min="106" max="111" width="10.83203125" style="2"/>
    <col min="113" max="113" width="10.83203125" style="1"/>
  </cols>
  <sheetData>
    <row r="1" spans="1:113">
      <c r="B1" s="3">
        <v>43570</v>
      </c>
      <c r="C1" s="3">
        <v>43571</v>
      </c>
      <c r="D1" s="3">
        <v>43572</v>
      </c>
      <c r="E1" s="3">
        <v>43573</v>
      </c>
      <c r="F1" s="77">
        <v>43574</v>
      </c>
      <c r="G1" s="77">
        <v>43575</v>
      </c>
      <c r="H1" s="77">
        <v>43576</v>
      </c>
      <c r="I1" s="12" t="s">
        <v>17</v>
      </c>
      <c r="J1" s="77">
        <v>43577</v>
      </c>
      <c r="K1" s="3">
        <v>43578</v>
      </c>
      <c r="L1" s="3">
        <v>43579</v>
      </c>
      <c r="M1" s="77">
        <v>43580</v>
      </c>
      <c r="N1" s="3">
        <v>43581</v>
      </c>
      <c r="O1" s="3">
        <v>43582</v>
      </c>
      <c r="P1" s="3">
        <v>43583</v>
      </c>
      <c r="Q1" s="12" t="s">
        <v>17</v>
      </c>
      <c r="R1" s="3">
        <v>43584</v>
      </c>
      <c r="S1" s="3">
        <v>43585</v>
      </c>
      <c r="T1" s="3">
        <v>43586</v>
      </c>
      <c r="U1" s="3">
        <v>43587</v>
      </c>
      <c r="V1" s="77">
        <v>43588</v>
      </c>
      <c r="W1" s="3">
        <v>43589</v>
      </c>
      <c r="X1" s="3">
        <v>43590</v>
      </c>
      <c r="Y1" s="12" t="s">
        <v>17</v>
      </c>
      <c r="Z1" s="3">
        <v>43591</v>
      </c>
      <c r="AA1" s="3">
        <v>43592</v>
      </c>
      <c r="AB1" s="3">
        <v>43593</v>
      </c>
      <c r="AC1" s="3">
        <v>43594</v>
      </c>
      <c r="AD1" s="3">
        <v>43595</v>
      </c>
      <c r="AE1" s="3">
        <v>43596</v>
      </c>
      <c r="AF1" s="3">
        <v>43597</v>
      </c>
      <c r="AG1" s="6" t="s">
        <v>17</v>
      </c>
      <c r="AH1" s="3">
        <v>43598</v>
      </c>
      <c r="AI1" s="3">
        <v>43599</v>
      </c>
      <c r="AJ1" s="3">
        <v>43600</v>
      </c>
      <c r="AK1" s="3">
        <v>43601</v>
      </c>
      <c r="AL1" s="3">
        <v>43602</v>
      </c>
      <c r="AM1" s="3">
        <v>43603</v>
      </c>
      <c r="AN1" s="3">
        <v>43604</v>
      </c>
      <c r="AO1" s="6" t="s">
        <v>17</v>
      </c>
      <c r="AP1" s="3">
        <v>43605</v>
      </c>
      <c r="AQ1" s="3">
        <v>43606</v>
      </c>
      <c r="AR1" s="75">
        <v>43607</v>
      </c>
      <c r="AS1" s="75">
        <v>43608</v>
      </c>
      <c r="AT1" s="75">
        <v>43609</v>
      </c>
      <c r="AU1" s="75">
        <v>43610</v>
      </c>
      <c r="AV1" s="3">
        <v>43611</v>
      </c>
      <c r="AW1" s="6" t="s">
        <v>17</v>
      </c>
      <c r="AX1" s="3">
        <v>43612</v>
      </c>
      <c r="AY1" s="3">
        <v>43613</v>
      </c>
      <c r="AZ1" s="3">
        <v>43614</v>
      </c>
      <c r="BA1" s="3">
        <v>43615</v>
      </c>
      <c r="BB1" s="3">
        <v>43616</v>
      </c>
      <c r="BC1" s="3">
        <v>43617</v>
      </c>
      <c r="BD1" s="3">
        <v>43618</v>
      </c>
      <c r="BE1" s="6" t="s">
        <v>17</v>
      </c>
      <c r="BF1" s="3">
        <v>43619</v>
      </c>
      <c r="BG1" s="77">
        <v>43620</v>
      </c>
      <c r="BH1" s="77">
        <v>43621</v>
      </c>
      <c r="BI1" s="3">
        <v>43622</v>
      </c>
      <c r="BJ1" s="77">
        <v>43623</v>
      </c>
      <c r="BK1" s="3">
        <v>43624</v>
      </c>
      <c r="BL1" s="3">
        <v>43625</v>
      </c>
      <c r="BM1" s="6" t="s">
        <v>17</v>
      </c>
      <c r="BN1" s="82">
        <v>43626</v>
      </c>
      <c r="BO1" s="3">
        <v>43627</v>
      </c>
      <c r="BP1" s="3">
        <v>43628</v>
      </c>
      <c r="BQ1" s="3">
        <v>43629</v>
      </c>
      <c r="BR1" s="3">
        <v>43630</v>
      </c>
      <c r="BS1" s="3">
        <v>43631</v>
      </c>
      <c r="BT1" s="3">
        <v>43632</v>
      </c>
      <c r="BU1" s="6" t="s">
        <v>17</v>
      </c>
      <c r="BV1" s="77">
        <v>43633</v>
      </c>
      <c r="BW1" s="3">
        <v>43634</v>
      </c>
      <c r="BX1" s="77">
        <v>43635</v>
      </c>
      <c r="BY1" s="3">
        <v>43636</v>
      </c>
      <c r="BZ1" s="3">
        <v>43637</v>
      </c>
      <c r="CA1" s="3">
        <v>43638</v>
      </c>
      <c r="CB1" s="3">
        <v>43639</v>
      </c>
      <c r="CC1" s="6" t="s">
        <v>17</v>
      </c>
      <c r="CD1" s="77">
        <v>43640</v>
      </c>
      <c r="CE1" s="77">
        <v>43641</v>
      </c>
      <c r="CF1" s="77">
        <v>43642</v>
      </c>
      <c r="CG1" s="3">
        <v>43643</v>
      </c>
      <c r="CH1" s="3">
        <v>43644</v>
      </c>
      <c r="CI1" s="3">
        <v>43645</v>
      </c>
      <c r="CJ1" s="3">
        <v>43646</v>
      </c>
      <c r="CK1" s="6" t="s">
        <v>17</v>
      </c>
      <c r="CL1" s="3">
        <v>43647</v>
      </c>
      <c r="CM1" s="3">
        <v>43648</v>
      </c>
      <c r="CN1" s="3">
        <v>43649</v>
      </c>
      <c r="CO1" s="3">
        <v>43650</v>
      </c>
      <c r="CP1" s="3">
        <v>43651</v>
      </c>
      <c r="CQ1" s="3">
        <v>43652</v>
      </c>
      <c r="CR1" s="3">
        <v>43653</v>
      </c>
      <c r="CS1" s="6" t="s">
        <v>17</v>
      </c>
      <c r="CT1" s="3">
        <v>43654</v>
      </c>
      <c r="CU1" s="3">
        <v>43655</v>
      </c>
      <c r="CV1" s="3">
        <v>43656</v>
      </c>
      <c r="CW1" s="3">
        <v>43657</v>
      </c>
      <c r="CX1" s="3">
        <v>43658</v>
      </c>
      <c r="CY1" s="3">
        <v>43659</v>
      </c>
      <c r="CZ1" s="3">
        <v>43660</v>
      </c>
      <c r="DA1" s="6" t="s">
        <v>17</v>
      </c>
      <c r="DB1" s="3">
        <v>43661</v>
      </c>
      <c r="DC1" s="3">
        <v>43662</v>
      </c>
      <c r="DD1" s="3">
        <v>43663</v>
      </c>
      <c r="DE1" s="3">
        <v>43664</v>
      </c>
      <c r="DF1" s="3">
        <v>43665</v>
      </c>
      <c r="DG1" s="3">
        <v>43666</v>
      </c>
      <c r="DH1" s="3">
        <v>43667</v>
      </c>
      <c r="DI1" s="6" t="s">
        <v>17</v>
      </c>
    </row>
    <row r="2" spans="1:113" s="85" customFormat="1">
      <c r="B2" s="86"/>
      <c r="C2" s="86"/>
      <c r="D2" s="86"/>
      <c r="E2" s="86"/>
      <c r="F2" s="81" t="s">
        <v>65</v>
      </c>
      <c r="G2" s="79" t="s">
        <v>63</v>
      </c>
      <c r="H2" s="79" t="s">
        <v>63</v>
      </c>
      <c r="I2" s="84"/>
      <c r="J2" s="79" t="s">
        <v>63</v>
      </c>
      <c r="K2" s="7" t="s">
        <v>19</v>
      </c>
      <c r="L2" s="7" t="s">
        <v>19</v>
      </c>
      <c r="M2" s="80" t="s">
        <v>64</v>
      </c>
      <c r="N2" s="86"/>
      <c r="O2" s="86"/>
      <c r="P2" s="86"/>
      <c r="Q2" s="84"/>
      <c r="R2" s="86"/>
      <c r="S2" s="86"/>
      <c r="T2" s="86"/>
      <c r="U2" s="86"/>
      <c r="V2" s="79" t="s">
        <v>66</v>
      </c>
      <c r="W2" s="86"/>
      <c r="X2" s="86"/>
      <c r="Y2" s="84"/>
      <c r="Z2" s="86"/>
      <c r="AA2" s="86"/>
      <c r="AB2" s="86"/>
      <c r="AC2" s="86"/>
      <c r="AD2" s="86"/>
      <c r="AE2" s="79" t="s">
        <v>67</v>
      </c>
      <c r="AF2" s="79" t="s">
        <v>67</v>
      </c>
      <c r="AG2" s="9"/>
      <c r="AH2" s="86"/>
      <c r="AI2" s="86"/>
      <c r="AJ2" s="86"/>
      <c r="AK2" s="86"/>
      <c r="AL2" s="86"/>
      <c r="AM2" s="86"/>
      <c r="AN2" s="86"/>
      <c r="AO2" s="9"/>
      <c r="AP2" s="86"/>
      <c r="AQ2" s="86"/>
      <c r="AR2" s="88"/>
      <c r="AS2" s="88"/>
      <c r="AT2" s="88"/>
      <c r="AU2" s="88"/>
      <c r="AV2" s="86"/>
      <c r="AW2" s="9"/>
      <c r="AX2" s="86"/>
      <c r="AY2" s="86"/>
      <c r="AZ2" s="86"/>
      <c r="BA2" s="86"/>
      <c r="BB2" s="86"/>
      <c r="BC2" s="86"/>
      <c r="BD2" s="86"/>
      <c r="BE2" s="9"/>
      <c r="BF2" s="86"/>
      <c r="BG2" s="87" t="s">
        <v>66</v>
      </c>
      <c r="BH2" s="87" t="s">
        <v>66</v>
      </c>
      <c r="BI2" s="86"/>
      <c r="BJ2" s="87" t="s">
        <v>66</v>
      </c>
      <c r="BK2" s="86"/>
      <c r="BL2" s="86"/>
      <c r="BM2" s="9"/>
      <c r="BN2" s="89" t="s">
        <v>70</v>
      </c>
      <c r="BO2" s="86"/>
      <c r="BP2" s="86"/>
      <c r="BQ2" s="86"/>
      <c r="BR2" s="86"/>
      <c r="BS2" s="86"/>
      <c r="BT2" s="86"/>
      <c r="BU2" s="9"/>
      <c r="BV2" s="87" t="s">
        <v>66</v>
      </c>
      <c r="BW2" s="86"/>
      <c r="BX2" s="87" t="s">
        <v>66</v>
      </c>
      <c r="BY2" s="86"/>
      <c r="BZ2" s="86"/>
      <c r="CA2" s="86"/>
      <c r="CB2" s="86"/>
      <c r="CC2" s="9"/>
      <c r="CD2" s="87" t="s">
        <v>66</v>
      </c>
      <c r="CE2" s="87" t="s">
        <v>66</v>
      </c>
      <c r="CF2" s="87" t="s">
        <v>66</v>
      </c>
      <c r="CG2" s="86"/>
      <c r="CH2" s="86"/>
      <c r="CI2" s="86"/>
      <c r="CJ2" s="86"/>
      <c r="CK2" s="9"/>
      <c r="CL2" s="86"/>
      <c r="CM2" s="86"/>
      <c r="CN2" s="86"/>
      <c r="CO2" s="86"/>
      <c r="CP2" s="86"/>
      <c r="CQ2" s="86"/>
      <c r="CR2" s="86"/>
      <c r="CS2" s="9"/>
      <c r="CT2" s="132" t="s">
        <v>77</v>
      </c>
      <c r="CU2" s="132"/>
      <c r="CV2" s="132"/>
      <c r="CW2" s="132"/>
      <c r="CX2" s="132"/>
      <c r="CY2" s="132"/>
      <c r="CZ2" s="132"/>
      <c r="DA2" s="9"/>
      <c r="DB2" s="132" t="s">
        <v>77</v>
      </c>
      <c r="DC2" s="132"/>
      <c r="DD2" s="132"/>
      <c r="DE2" s="132" t="s">
        <v>76</v>
      </c>
      <c r="DF2" s="132"/>
      <c r="DG2" s="132"/>
      <c r="DH2" s="132"/>
      <c r="DI2" s="9"/>
    </row>
    <row r="3" spans="1:113" ht="17" thickBot="1">
      <c r="B3" s="4" t="s">
        <v>2</v>
      </c>
      <c r="C3" s="4" t="s">
        <v>3</v>
      </c>
      <c r="D3" s="4" t="s">
        <v>4</v>
      </c>
      <c r="E3" s="4" t="s">
        <v>1</v>
      </c>
      <c r="F3" s="78" t="s">
        <v>5</v>
      </c>
      <c r="G3" s="78" t="s">
        <v>6</v>
      </c>
      <c r="H3" s="78" t="s">
        <v>7</v>
      </c>
      <c r="I3" s="13"/>
      <c r="J3" s="78" t="s">
        <v>2</v>
      </c>
      <c r="K3" s="4" t="s">
        <v>3</v>
      </c>
      <c r="L3" s="4" t="s">
        <v>4</v>
      </c>
      <c r="M3" s="78" t="s">
        <v>1</v>
      </c>
      <c r="N3" s="4" t="s">
        <v>5</v>
      </c>
      <c r="O3" s="4" t="s">
        <v>6</v>
      </c>
      <c r="P3" s="4" t="s">
        <v>7</v>
      </c>
      <c r="Q3" s="13"/>
      <c r="R3" s="4" t="s">
        <v>2</v>
      </c>
      <c r="S3" s="4" t="s">
        <v>3</v>
      </c>
      <c r="T3" s="4" t="s">
        <v>4</v>
      </c>
      <c r="U3" s="4" t="s">
        <v>1</v>
      </c>
      <c r="V3" s="78" t="s">
        <v>5</v>
      </c>
      <c r="W3" s="4" t="s">
        <v>6</v>
      </c>
      <c r="X3" s="4" t="s">
        <v>7</v>
      </c>
      <c r="Y3" s="13"/>
      <c r="Z3" s="4" t="s">
        <v>2</v>
      </c>
      <c r="AA3" s="4" t="s">
        <v>3</v>
      </c>
      <c r="AB3" s="4" t="s">
        <v>4</v>
      </c>
      <c r="AC3" s="4" t="s">
        <v>1</v>
      </c>
      <c r="AD3" s="4" t="s">
        <v>5</v>
      </c>
      <c r="AE3" s="4" t="s">
        <v>6</v>
      </c>
      <c r="AF3" s="4" t="s">
        <v>7</v>
      </c>
      <c r="AG3" s="5"/>
      <c r="AH3" s="4" t="s">
        <v>2</v>
      </c>
      <c r="AI3" s="4" t="s">
        <v>3</v>
      </c>
      <c r="AJ3" s="4" t="s">
        <v>4</v>
      </c>
      <c r="AK3" s="4" t="s">
        <v>1</v>
      </c>
      <c r="AL3" s="4" t="s">
        <v>5</v>
      </c>
      <c r="AM3" s="4" t="s">
        <v>6</v>
      </c>
      <c r="AN3" s="4" t="s">
        <v>7</v>
      </c>
      <c r="AO3" s="5"/>
      <c r="AP3" s="4" t="s">
        <v>2</v>
      </c>
      <c r="AQ3" s="4" t="s">
        <v>3</v>
      </c>
      <c r="AR3" s="76" t="s">
        <v>4</v>
      </c>
      <c r="AS3" s="76" t="s">
        <v>1</v>
      </c>
      <c r="AT3" s="76" t="s">
        <v>5</v>
      </c>
      <c r="AU3" s="76" t="s">
        <v>6</v>
      </c>
      <c r="AV3" s="4" t="s">
        <v>7</v>
      </c>
      <c r="AW3" s="5"/>
      <c r="AX3" s="4" t="s">
        <v>2</v>
      </c>
      <c r="AY3" s="4" t="s">
        <v>3</v>
      </c>
      <c r="AZ3" s="4" t="s">
        <v>4</v>
      </c>
      <c r="BA3" s="4" t="s">
        <v>1</v>
      </c>
      <c r="BB3" s="4" t="s">
        <v>5</v>
      </c>
      <c r="BC3" s="4" t="s">
        <v>6</v>
      </c>
      <c r="BD3" s="4" t="s">
        <v>7</v>
      </c>
      <c r="BE3" s="5"/>
      <c r="BF3" s="4" t="s">
        <v>2</v>
      </c>
      <c r="BG3" s="78" t="s">
        <v>3</v>
      </c>
      <c r="BH3" s="78" t="s">
        <v>4</v>
      </c>
      <c r="BI3" s="4" t="s">
        <v>1</v>
      </c>
      <c r="BJ3" s="78" t="s">
        <v>5</v>
      </c>
      <c r="BK3" s="4" t="s">
        <v>6</v>
      </c>
      <c r="BL3" s="4" t="s">
        <v>7</v>
      </c>
      <c r="BM3" s="5"/>
      <c r="BN3" s="83" t="s">
        <v>2</v>
      </c>
      <c r="BO3" s="4" t="s">
        <v>3</v>
      </c>
      <c r="BP3" s="4" t="s">
        <v>4</v>
      </c>
      <c r="BQ3" s="4" t="s">
        <v>1</v>
      </c>
      <c r="BR3" s="4" t="s">
        <v>5</v>
      </c>
      <c r="BS3" s="4" t="s">
        <v>6</v>
      </c>
      <c r="BT3" s="4" t="s">
        <v>7</v>
      </c>
      <c r="BU3" s="5"/>
      <c r="BV3" s="78" t="s">
        <v>2</v>
      </c>
      <c r="BW3" s="4" t="s">
        <v>3</v>
      </c>
      <c r="BX3" s="78" t="s">
        <v>4</v>
      </c>
      <c r="BY3" s="4" t="s">
        <v>1</v>
      </c>
      <c r="BZ3" s="4" t="s">
        <v>5</v>
      </c>
      <c r="CA3" s="4" t="s">
        <v>6</v>
      </c>
      <c r="CB3" s="4" t="s">
        <v>7</v>
      </c>
      <c r="CC3" s="5"/>
      <c r="CD3" s="78" t="s">
        <v>2</v>
      </c>
      <c r="CE3" s="78" t="s">
        <v>3</v>
      </c>
      <c r="CF3" s="78" t="s">
        <v>4</v>
      </c>
      <c r="CG3" s="4" t="s">
        <v>1</v>
      </c>
      <c r="CH3" s="4" t="s">
        <v>5</v>
      </c>
      <c r="CI3" s="4" t="s">
        <v>6</v>
      </c>
      <c r="CJ3" s="4" t="s">
        <v>7</v>
      </c>
      <c r="CK3" s="5"/>
      <c r="CL3" s="4" t="s">
        <v>2</v>
      </c>
      <c r="CM3" s="4" t="s">
        <v>3</v>
      </c>
      <c r="CN3" s="4" t="s">
        <v>4</v>
      </c>
      <c r="CO3" s="4" t="s">
        <v>1</v>
      </c>
      <c r="CP3" s="4" t="s">
        <v>5</v>
      </c>
      <c r="CQ3" s="4" t="s">
        <v>6</v>
      </c>
      <c r="CR3" s="4" t="s">
        <v>7</v>
      </c>
      <c r="CS3" s="5"/>
      <c r="CT3" s="4" t="s">
        <v>2</v>
      </c>
      <c r="CU3" s="4" t="s">
        <v>3</v>
      </c>
      <c r="CV3" s="4" t="s">
        <v>4</v>
      </c>
      <c r="CW3" s="4" t="s">
        <v>1</v>
      </c>
      <c r="CX3" s="4" t="s">
        <v>5</v>
      </c>
      <c r="CY3" s="4" t="s">
        <v>6</v>
      </c>
      <c r="CZ3" s="4" t="s">
        <v>7</v>
      </c>
      <c r="DA3" s="5"/>
      <c r="DB3" s="4" t="s">
        <v>2</v>
      </c>
      <c r="DC3" s="4" t="s">
        <v>3</v>
      </c>
      <c r="DD3" s="4" t="s">
        <v>4</v>
      </c>
      <c r="DE3" s="4" t="s">
        <v>1</v>
      </c>
      <c r="DF3" s="4" t="s">
        <v>5</v>
      </c>
      <c r="DG3" s="4" t="s">
        <v>6</v>
      </c>
      <c r="DH3" s="4" t="s">
        <v>7</v>
      </c>
      <c r="DI3" s="5"/>
    </row>
    <row r="4" spans="1:113" s="8" customFormat="1" ht="17" thickTop="1">
      <c r="A4" s="38" t="s">
        <v>22</v>
      </c>
      <c r="B4" s="7"/>
      <c r="C4" s="7" t="s">
        <v>19</v>
      </c>
      <c r="D4" s="7" t="s">
        <v>19</v>
      </c>
      <c r="E4" s="2"/>
      <c r="I4" s="10"/>
      <c r="N4" s="7"/>
      <c r="O4" s="7"/>
      <c r="P4" s="7"/>
      <c r="Q4" s="10"/>
      <c r="R4" s="7"/>
      <c r="S4" s="7" t="s">
        <v>19</v>
      </c>
      <c r="T4" s="7" t="s">
        <v>19</v>
      </c>
      <c r="U4" s="2"/>
      <c r="W4" s="7"/>
      <c r="X4" s="7"/>
      <c r="Y4" s="10"/>
      <c r="Z4" s="7"/>
      <c r="AA4" s="7"/>
      <c r="AB4" s="7"/>
      <c r="AC4" s="7"/>
      <c r="AD4" s="7"/>
      <c r="AG4" s="9"/>
      <c r="AH4" s="7"/>
      <c r="AI4" s="7"/>
      <c r="AJ4" s="7"/>
      <c r="AK4" s="7"/>
      <c r="AL4" s="7"/>
      <c r="AM4" s="7"/>
      <c r="AN4" s="7"/>
      <c r="AO4" s="9"/>
      <c r="AP4" s="7"/>
      <c r="AQ4" s="7"/>
      <c r="AR4" s="7"/>
      <c r="AS4" s="7"/>
      <c r="AT4" s="7"/>
      <c r="AU4" s="7"/>
      <c r="AV4" s="7"/>
      <c r="AW4" s="9"/>
      <c r="AX4" s="7"/>
      <c r="AY4" s="7"/>
      <c r="AZ4" s="7"/>
      <c r="BA4" s="7"/>
      <c r="BB4" s="7"/>
      <c r="BC4" s="7"/>
      <c r="BD4" s="7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22"/>
      <c r="BQ4" s="22"/>
      <c r="BR4" s="22"/>
      <c r="BS4" s="22"/>
      <c r="BT4" s="22"/>
      <c r="BU4" s="9"/>
      <c r="BV4" s="2"/>
      <c r="BW4" s="2"/>
      <c r="BX4" s="2"/>
      <c r="BY4" s="2"/>
      <c r="BZ4" s="2"/>
      <c r="CA4" s="2"/>
      <c r="CB4" s="2"/>
      <c r="CC4" s="9"/>
      <c r="CH4" s="22"/>
      <c r="CI4" s="22"/>
      <c r="CJ4" s="22"/>
      <c r="CK4" s="9"/>
      <c r="CL4" s="2"/>
      <c r="CM4" s="2"/>
      <c r="CN4" s="2"/>
      <c r="CO4" s="2"/>
      <c r="CP4" s="2"/>
      <c r="CQ4" s="2"/>
      <c r="CR4" s="2"/>
      <c r="CS4" s="9"/>
      <c r="CT4" s="2"/>
      <c r="CU4" s="2"/>
      <c r="CV4" s="2"/>
      <c r="CW4" s="2"/>
      <c r="CX4" s="2"/>
      <c r="CY4" s="2"/>
      <c r="CZ4" s="2"/>
      <c r="DA4" s="9"/>
      <c r="DB4" s="2"/>
      <c r="DC4" s="2"/>
      <c r="DD4" s="2"/>
      <c r="DE4" s="2"/>
      <c r="DF4" s="2"/>
      <c r="DG4" s="2"/>
      <c r="DH4" s="2"/>
      <c r="DI4" s="11"/>
    </row>
    <row r="5" spans="1:113">
      <c r="A5" s="29" t="s">
        <v>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>SUM(J5:P5)</f>
        <v>0</v>
      </c>
      <c r="R5" s="2">
        <v>0</v>
      </c>
      <c r="S5" s="2">
        <v>0</v>
      </c>
      <c r="T5" s="2">
        <v>0</v>
      </c>
      <c r="U5" s="2">
        <v>5</v>
      </c>
      <c r="V5" s="2">
        <v>0</v>
      </c>
      <c r="W5" s="2">
        <v>0</v>
      </c>
      <c r="X5" s="2">
        <v>0</v>
      </c>
      <c r="Y5" s="11">
        <f>SUM(R5:X5)</f>
        <v>5</v>
      </c>
      <c r="Z5" s="2">
        <v>0</v>
      </c>
      <c r="AA5" s="2">
        <v>0</v>
      </c>
      <c r="AB5" s="2">
        <v>0</v>
      </c>
      <c r="AC5" s="2">
        <v>5</v>
      </c>
      <c r="AD5" s="2">
        <v>0</v>
      </c>
      <c r="AE5" s="2">
        <v>0</v>
      </c>
      <c r="AF5" s="2">
        <v>0</v>
      </c>
      <c r="AG5" s="11">
        <f>SUM(Z5:AF5)</f>
        <v>5</v>
      </c>
      <c r="AH5" s="2">
        <v>0</v>
      </c>
      <c r="AI5" s="2">
        <v>0</v>
      </c>
      <c r="AJ5" s="2">
        <v>0</v>
      </c>
      <c r="AK5" s="2">
        <v>5</v>
      </c>
      <c r="AL5" s="2">
        <v>0</v>
      </c>
      <c r="AM5" s="2">
        <v>0</v>
      </c>
      <c r="AN5" s="2">
        <v>0</v>
      </c>
      <c r="AO5" s="11">
        <f>SUM(AH5:AN5)</f>
        <v>5</v>
      </c>
      <c r="AP5" s="2">
        <v>0</v>
      </c>
      <c r="AQ5" s="2">
        <v>0</v>
      </c>
      <c r="AR5" s="2">
        <v>0</v>
      </c>
      <c r="AS5" s="2">
        <v>4</v>
      </c>
      <c r="AT5" s="2">
        <v>0</v>
      </c>
      <c r="AU5" s="2">
        <v>0</v>
      </c>
      <c r="AV5" s="2">
        <v>0</v>
      </c>
      <c r="AW5" s="11">
        <f>SUM(AP5:AV5)</f>
        <v>4</v>
      </c>
      <c r="AX5" s="2">
        <v>0</v>
      </c>
      <c r="AY5" s="2">
        <v>5</v>
      </c>
      <c r="AZ5" s="2">
        <v>0</v>
      </c>
      <c r="BA5" s="2">
        <v>4</v>
      </c>
      <c r="BB5" s="2">
        <v>0</v>
      </c>
      <c r="BC5" s="2">
        <v>0</v>
      </c>
      <c r="BD5" s="2">
        <v>0</v>
      </c>
      <c r="BE5" s="11">
        <f>SUM(AX5:BD5)</f>
        <v>9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0</v>
      </c>
      <c r="BL5" s="2">
        <v>0</v>
      </c>
      <c r="BM5" s="11">
        <f>SUM(BF5:BL5)</f>
        <v>4</v>
      </c>
      <c r="BN5" s="2">
        <v>0</v>
      </c>
      <c r="BO5" s="2">
        <v>0</v>
      </c>
      <c r="BP5" s="2">
        <v>0</v>
      </c>
      <c r="BQ5" s="2">
        <v>4</v>
      </c>
      <c r="BR5" s="2">
        <v>0</v>
      </c>
      <c r="BS5" s="2">
        <v>0</v>
      </c>
      <c r="BT5" s="2">
        <v>0</v>
      </c>
      <c r="BU5" s="11">
        <f>SUM(BN5:BT5)</f>
        <v>4</v>
      </c>
      <c r="BV5" s="2">
        <v>0</v>
      </c>
      <c r="BW5" s="2">
        <v>0</v>
      </c>
      <c r="BX5" s="2">
        <v>0</v>
      </c>
      <c r="BY5" s="2">
        <v>4</v>
      </c>
      <c r="BZ5" s="2">
        <v>0</v>
      </c>
      <c r="CA5" s="2">
        <v>0</v>
      </c>
      <c r="CB5" s="2">
        <v>0</v>
      </c>
      <c r="CC5" s="11">
        <f>SUM(BV5:CB5)</f>
        <v>4</v>
      </c>
      <c r="CD5" s="2">
        <v>0</v>
      </c>
      <c r="CE5" s="2">
        <v>0</v>
      </c>
      <c r="CF5" s="2">
        <v>0</v>
      </c>
      <c r="CG5" s="2">
        <v>4</v>
      </c>
      <c r="CH5" s="2">
        <v>0</v>
      </c>
      <c r="CI5" s="2">
        <v>0</v>
      </c>
      <c r="CJ5" s="2">
        <v>0</v>
      </c>
      <c r="CK5" s="11">
        <f>SUM(CD5:CJ5)</f>
        <v>4</v>
      </c>
      <c r="CL5" s="2">
        <v>0</v>
      </c>
      <c r="CM5" s="2">
        <v>0</v>
      </c>
      <c r="CN5" s="2">
        <v>0</v>
      </c>
      <c r="CO5" s="2">
        <v>3</v>
      </c>
      <c r="CP5" s="2">
        <v>0</v>
      </c>
      <c r="CQ5" s="2">
        <v>0</v>
      </c>
      <c r="CR5" s="2">
        <v>0</v>
      </c>
      <c r="CS5" s="11">
        <f>SUM(CL5:CR5)</f>
        <v>3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11">
        <f>SUM(CT5:CZ5)</f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11">
        <f>SUM(DB5:DH5)</f>
        <v>0</v>
      </c>
    </row>
    <row r="6" spans="1:113">
      <c r="A6" s="29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ref="I6:I17" si="0">SUM(B6:H6)</f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ref="Q6:Q17" si="1">SUM(J6:P6)</f>
        <v>0</v>
      </c>
      <c r="R6" s="2">
        <v>1</v>
      </c>
      <c r="S6" s="2">
        <v>3</v>
      </c>
      <c r="T6" s="2">
        <v>8</v>
      </c>
      <c r="U6" s="2">
        <v>6</v>
      </c>
      <c r="V6" s="2">
        <v>0</v>
      </c>
      <c r="W6" s="2">
        <v>4</v>
      </c>
      <c r="X6" s="2">
        <v>0</v>
      </c>
      <c r="Y6" s="11">
        <f t="shared" ref="Y6:Y45" si="2">SUM(R6:X6)</f>
        <v>22</v>
      </c>
      <c r="Z6" s="2">
        <v>1</v>
      </c>
      <c r="AA6" s="2">
        <v>8</v>
      </c>
      <c r="AB6" s="2">
        <v>9</v>
      </c>
      <c r="AC6" s="2">
        <v>6</v>
      </c>
      <c r="AD6" s="2">
        <v>5</v>
      </c>
      <c r="AE6" s="2">
        <v>0</v>
      </c>
      <c r="AF6" s="2">
        <v>0</v>
      </c>
      <c r="AG6" s="11">
        <f t="shared" ref="AG6:AG17" si="3">SUM(Z6:AF6)</f>
        <v>29</v>
      </c>
      <c r="AH6" s="2">
        <v>2</v>
      </c>
      <c r="AI6" s="2">
        <v>8</v>
      </c>
      <c r="AJ6" s="2">
        <v>9</v>
      </c>
      <c r="AK6" s="2">
        <v>7</v>
      </c>
      <c r="AL6" s="2">
        <v>6</v>
      </c>
      <c r="AM6" s="2">
        <v>9</v>
      </c>
      <c r="AN6" s="2">
        <v>0</v>
      </c>
      <c r="AO6" s="11">
        <f t="shared" ref="AO6:AO17" si="4">SUM(AH6:AN6)</f>
        <v>41</v>
      </c>
      <c r="AP6" s="2">
        <v>2</v>
      </c>
      <c r="AQ6" s="2">
        <v>10</v>
      </c>
      <c r="AR6" s="2">
        <v>8</v>
      </c>
      <c r="AS6" s="2">
        <v>9</v>
      </c>
      <c r="AT6" s="2">
        <v>6</v>
      </c>
      <c r="AU6" s="2">
        <v>8</v>
      </c>
      <c r="AV6" s="2">
        <v>0</v>
      </c>
      <c r="AW6" s="11">
        <f t="shared" ref="AW6:AW17" si="5">SUM(AP6:AV6)</f>
        <v>43</v>
      </c>
      <c r="AX6" s="2">
        <v>3</v>
      </c>
      <c r="AY6" s="2">
        <v>7</v>
      </c>
      <c r="AZ6" s="2">
        <v>6</v>
      </c>
      <c r="BA6" s="2">
        <v>10</v>
      </c>
      <c r="BB6" s="2">
        <v>4</v>
      </c>
      <c r="BC6" s="2">
        <v>8</v>
      </c>
      <c r="BD6" s="2">
        <v>0</v>
      </c>
      <c r="BE6" s="11">
        <f t="shared" ref="BE6:BE17" si="6">SUM(AX6:BD6)</f>
        <v>38</v>
      </c>
      <c r="BF6" s="2">
        <v>3</v>
      </c>
      <c r="BG6" s="2">
        <v>0</v>
      </c>
      <c r="BH6" s="2">
        <v>11</v>
      </c>
      <c r="BI6" s="2">
        <v>10</v>
      </c>
      <c r="BJ6" s="2">
        <v>0</v>
      </c>
      <c r="BK6" s="2">
        <v>8</v>
      </c>
      <c r="BL6" s="2">
        <v>0</v>
      </c>
      <c r="BM6" s="11">
        <f t="shared" ref="BM6:BM17" si="7">SUM(BF6:BL6)</f>
        <v>32</v>
      </c>
      <c r="BN6" s="2">
        <v>0</v>
      </c>
      <c r="BO6" s="2">
        <v>9</v>
      </c>
      <c r="BP6" s="2">
        <v>8</v>
      </c>
      <c r="BQ6" s="2">
        <v>8</v>
      </c>
      <c r="BR6" s="2">
        <v>5</v>
      </c>
      <c r="BS6" s="2">
        <v>8</v>
      </c>
      <c r="BT6" s="2">
        <v>0</v>
      </c>
      <c r="BU6" s="11">
        <f t="shared" ref="BU6:BU17" si="8">SUM(BN6:BT6)</f>
        <v>38</v>
      </c>
      <c r="BV6" s="2">
        <v>0</v>
      </c>
      <c r="BW6" s="2">
        <v>7</v>
      </c>
      <c r="BX6" s="2">
        <v>0</v>
      </c>
      <c r="BY6" s="2">
        <v>10</v>
      </c>
      <c r="BZ6" s="2">
        <v>7</v>
      </c>
      <c r="CA6" s="2">
        <v>6</v>
      </c>
      <c r="CB6" s="2">
        <v>0</v>
      </c>
      <c r="CC6" s="11">
        <f t="shared" ref="CC6:CC17" si="9">SUM(BV6:CB6)</f>
        <v>30</v>
      </c>
      <c r="CD6" s="2">
        <v>0</v>
      </c>
      <c r="CE6" s="2">
        <v>0</v>
      </c>
      <c r="CF6" s="2">
        <v>9</v>
      </c>
      <c r="CG6" s="2">
        <v>10</v>
      </c>
      <c r="CH6" s="2">
        <v>4</v>
      </c>
      <c r="CI6" s="2">
        <v>7</v>
      </c>
      <c r="CJ6" s="2">
        <v>0</v>
      </c>
      <c r="CK6" s="11">
        <f t="shared" ref="CK6:CK17" si="10">SUM(CD6:CJ6)</f>
        <v>30</v>
      </c>
      <c r="CL6" s="2">
        <v>2</v>
      </c>
      <c r="CM6" s="2">
        <v>7</v>
      </c>
      <c r="CN6" s="2">
        <v>8</v>
      </c>
      <c r="CO6" s="2">
        <v>8</v>
      </c>
      <c r="CP6" s="2">
        <v>3</v>
      </c>
      <c r="CQ6" s="2">
        <v>5</v>
      </c>
      <c r="CR6" s="2">
        <v>0</v>
      </c>
      <c r="CS6" s="11">
        <f t="shared" ref="CS6:CS17" si="11">SUM(CL6:CR6)</f>
        <v>33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11">
        <f t="shared" ref="DA6:DA17" si="12">SUM(CT6:CZ6)</f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11">
        <f t="shared" ref="DI6:DI17" si="13">SUM(DB6:DH6)</f>
        <v>0</v>
      </c>
    </row>
    <row r="7" spans="1:113">
      <c r="A7" s="29" t="s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0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1"/>
        <v>0</v>
      </c>
      <c r="R7" s="2">
        <v>1</v>
      </c>
      <c r="S7" s="2">
        <v>3</v>
      </c>
      <c r="T7" s="2">
        <v>4</v>
      </c>
      <c r="U7" s="2">
        <v>0</v>
      </c>
      <c r="V7" s="2">
        <v>0</v>
      </c>
      <c r="W7" s="2">
        <v>5</v>
      </c>
      <c r="X7" s="2">
        <v>0</v>
      </c>
      <c r="Y7" s="11">
        <f t="shared" si="2"/>
        <v>13</v>
      </c>
      <c r="Z7" s="2">
        <v>3</v>
      </c>
      <c r="AA7" s="2">
        <v>5</v>
      </c>
      <c r="AB7" s="2">
        <v>4</v>
      </c>
      <c r="AC7" s="2">
        <v>0</v>
      </c>
      <c r="AD7" s="2">
        <v>6</v>
      </c>
      <c r="AE7" s="2">
        <v>0</v>
      </c>
      <c r="AF7" s="2">
        <v>0</v>
      </c>
      <c r="AG7" s="11">
        <f t="shared" si="3"/>
        <v>18</v>
      </c>
      <c r="AH7" s="2">
        <v>3</v>
      </c>
      <c r="AI7" s="2">
        <v>4</v>
      </c>
      <c r="AJ7" s="2">
        <v>5</v>
      </c>
      <c r="AK7" s="2">
        <v>0</v>
      </c>
      <c r="AL7" s="2">
        <v>5</v>
      </c>
      <c r="AM7" s="2">
        <v>8</v>
      </c>
      <c r="AN7" s="2">
        <v>0</v>
      </c>
      <c r="AO7" s="11">
        <f t="shared" si="4"/>
        <v>25</v>
      </c>
      <c r="AP7" s="2">
        <v>3</v>
      </c>
      <c r="AQ7" s="2">
        <v>5</v>
      </c>
      <c r="AR7" s="2">
        <v>5</v>
      </c>
      <c r="AS7" s="2">
        <v>0</v>
      </c>
      <c r="AT7" s="2">
        <v>6</v>
      </c>
      <c r="AU7" s="2">
        <v>6</v>
      </c>
      <c r="AV7" s="2">
        <v>0</v>
      </c>
      <c r="AW7" s="11">
        <f t="shared" si="5"/>
        <v>25</v>
      </c>
      <c r="AX7" s="2">
        <v>3</v>
      </c>
      <c r="AY7" s="2">
        <v>0</v>
      </c>
      <c r="AZ7" s="2">
        <v>6</v>
      </c>
      <c r="BA7" s="2">
        <v>0</v>
      </c>
      <c r="BB7" s="2">
        <v>7</v>
      </c>
      <c r="BC7" s="2">
        <v>8</v>
      </c>
      <c r="BD7" s="2">
        <v>0</v>
      </c>
      <c r="BE7" s="11">
        <f t="shared" si="6"/>
        <v>24</v>
      </c>
      <c r="BF7" s="2">
        <v>3</v>
      </c>
      <c r="BG7" s="2">
        <v>0</v>
      </c>
      <c r="BH7" s="2">
        <v>6</v>
      </c>
      <c r="BI7" s="2">
        <v>0</v>
      </c>
      <c r="BJ7" s="2">
        <v>0</v>
      </c>
      <c r="BK7" s="2">
        <v>6</v>
      </c>
      <c r="BL7" s="2">
        <v>0</v>
      </c>
      <c r="BM7" s="11">
        <f t="shared" si="7"/>
        <v>15</v>
      </c>
      <c r="BN7" s="2">
        <v>0</v>
      </c>
      <c r="BO7" s="2">
        <v>6</v>
      </c>
      <c r="BP7" s="2">
        <v>5</v>
      </c>
      <c r="BQ7" s="2">
        <v>0</v>
      </c>
      <c r="BR7" s="2">
        <v>6</v>
      </c>
      <c r="BS7" s="2">
        <v>11</v>
      </c>
      <c r="BT7" s="2">
        <v>0</v>
      </c>
      <c r="BU7" s="11">
        <f t="shared" si="8"/>
        <v>28</v>
      </c>
      <c r="BV7" s="2">
        <v>0</v>
      </c>
      <c r="BW7" s="2">
        <v>5</v>
      </c>
      <c r="BX7" s="2">
        <v>0</v>
      </c>
      <c r="BY7" s="2">
        <v>0</v>
      </c>
      <c r="BZ7" s="2">
        <v>6</v>
      </c>
      <c r="CA7" s="2">
        <v>6</v>
      </c>
      <c r="CB7" s="2">
        <v>0</v>
      </c>
      <c r="CC7" s="11">
        <f t="shared" si="9"/>
        <v>17</v>
      </c>
      <c r="CD7" s="2">
        <v>0</v>
      </c>
      <c r="CE7" s="2">
        <v>0</v>
      </c>
      <c r="CF7" s="2">
        <v>4</v>
      </c>
      <c r="CG7" s="2">
        <v>0</v>
      </c>
      <c r="CH7" s="2">
        <v>7</v>
      </c>
      <c r="CI7" s="2">
        <v>7</v>
      </c>
      <c r="CJ7" s="2">
        <v>0</v>
      </c>
      <c r="CK7" s="11">
        <f t="shared" si="10"/>
        <v>18</v>
      </c>
      <c r="CL7" s="2">
        <v>3</v>
      </c>
      <c r="CM7" s="2">
        <v>6</v>
      </c>
      <c r="CN7" s="2">
        <v>4</v>
      </c>
      <c r="CO7" s="2">
        <v>0</v>
      </c>
      <c r="CP7" s="2">
        <v>5</v>
      </c>
      <c r="CQ7" s="2">
        <v>8</v>
      </c>
      <c r="CR7" s="2">
        <v>0</v>
      </c>
      <c r="CS7" s="11">
        <f t="shared" si="11"/>
        <v>26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11">
        <f t="shared" si="12"/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11">
        <f t="shared" si="13"/>
        <v>0</v>
      </c>
    </row>
    <row r="8" spans="1:113">
      <c r="A8" s="29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0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1"/>
        <v>0</v>
      </c>
      <c r="R8" s="2">
        <v>2</v>
      </c>
      <c r="S8" s="2">
        <v>3</v>
      </c>
      <c r="T8" s="2">
        <v>2</v>
      </c>
      <c r="U8" s="2">
        <v>2</v>
      </c>
      <c r="V8" s="2">
        <v>0</v>
      </c>
      <c r="W8" s="2">
        <v>5</v>
      </c>
      <c r="X8" s="2">
        <v>0</v>
      </c>
      <c r="Y8" s="11">
        <f t="shared" si="2"/>
        <v>14</v>
      </c>
      <c r="Z8" s="2">
        <v>6</v>
      </c>
      <c r="AA8" s="2">
        <v>4</v>
      </c>
      <c r="AB8" s="2">
        <v>4</v>
      </c>
      <c r="AC8" s="2">
        <v>6</v>
      </c>
      <c r="AD8" s="2">
        <v>4</v>
      </c>
      <c r="AE8" s="2">
        <v>0</v>
      </c>
      <c r="AF8" s="2">
        <v>0</v>
      </c>
      <c r="AG8" s="11">
        <f t="shared" si="3"/>
        <v>24</v>
      </c>
      <c r="AH8" s="2">
        <v>6</v>
      </c>
      <c r="AI8" s="2">
        <v>4</v>
      </c>
      <c r="AJ8" s="2">
        <v>3</v>
      </c>
      <c r="AK8" s="2">
        <v>4</v>
      </c>
      <c r="AL8" s="2">
        <v>3</v>
      </c>
      <c r="AM8" s="2">
        <v>5</v>
      </c>
      <c r="AN8" s="2">
        <v>0</v>
      </c>
      <c r="AO8" s="11">
        <f t="shared" si="4"/>
        <v>25</v>
      </c>
      <c r="AP8" s="2">
        <v>6</v>
      </c>
      <c r="AQ8" s="2">
        <v>4</v>
      </c>
      <c r="AR8" s="2">
        <v>5</v>
      </c>
      <c r="AS8" s="2">
        <v>4</v>
      </c>
      <c r="AT8" s="2">
        <v>4</v>
      </c>
      <c r="AU8" s="2">
        <v>7</v>
      </c>
      <c r="AV8" s="2">
        <v>0</v>
      </c>
      <c r="AW8" s="11">
        <f t="shared" si="5"/>
        <v>30</v>
      </c>
      <c r="AX8" s="2">
        <v>7</v>
      </c>
      <c r="AY8" s="2">
        <v>4</v>
      </c>
      <c r="AZ8" s="2">
        <v>6</v>
      </c>
      <c r="BA8" s="2">
        <v>0</v>
      </c>
      <c r="BB8" s="2">
        <v>3</v>
      </c>
      <c r="BC8" s="2">
        <v>7</v>
      </c>
      <c r="BD8" s="2">
        <v>0</v>
      </c>
      <c r="BE8" s="11">
        <f t="shared" si="6"/>
        <v>27</v>
      </c>
      <c r="BF8" s="2">
        <v>7</v>
      </c>
      <c r="BG8" s="2">
        <v>0</v>
      </c>
      <c r="BH8" s="2">
        <v>5</v>
      </c>
      <c r="BI8" s="2">
        <v>4</v>
      </c>
      <c r="BJ8" s="2">
        <v>0</v>
      </c>
      <c r="BK8" s="2">
        <v>6</v>
      </c>
      <c r="BL8" s="2">
        <v>0</v>
      </c>
      <c r="BM8" s="11">
        <f t="shared" si="7"/>
        <v>22</v>
      </c>
      <c r="BN8" s="2">
        <v>0</v>
      </c>
      <c r="BO8" s="2">
        <v>5</v>
      </c>
      <c r="BP8" s="2">
        <v>5</v>
      </c>
      <c r="BQ8" s="2">
        <v>5</v>
      </c>
      <c r="BR8" s="2">
        <v>5</v>
      </c>
      <c r="BS8" s="2">
        <v>6</v>
      </c>
      <c r="BT8" s="2">
        <v>0</v>
      </c>
      <c r="BU8" s="11">
        <f t="shared" si="8"/>
        <v>26</v>
      </c>
      <c r="BV8" s="2">
        <v>0</v>
      </c>
      <c r="BW8" s="2">
        <v>4</v>
      </c>
      <c r="BX8" s="2">
        <v>0</v>
      </c>
      <c r="BY8" s="2">
        <v>4</v>
      </c>
      <c r="BZ8" s="2">
        <v>4</v>
      </c>
      <c r="CA8" s="2">
        <v>3</v>
      </c>
      <c r="CB8" s="2">
        <v>0</v>
      </c>
      <c r="CC8" s="11">
        <f t="shared" si="9"/>
        <v>15</v>
      </c>
      <c r="CD8" s="2">
        <v>0</v>
      </c>
      <c r="CE8" s="2">
        <v>0</v>
      </c>
      <c r="CF8" s="2">
        <v>3</v>
      </c>
      <c r="CG8" s="2">
        <v>2</v>
      </c>
      <c r="CH8" s="2">
        <v>4</v>
      </c>
      <c r="CI8" s="2">
        <v>6</v>
      </c>
      <c r="CJ8" s="2">
        <v>0</v>
      </c>
      <c r="CK8" s="11">
        <f t="shared" si="10"/>
        <v>15</v>
      </c>
      <c r="CL8" s="2">
        <v>4</v>
      </c>
      <c r="CM8" s="2">
        <v>5</v>
      </c>
      <c r="CN8" s="2">
        <v>4</v>
      </c>
      <c r="CO8" s="2">
        <v>4</v>
      </c>
      <c r="CP8" s="2">
        <v>4</v>
      </c>
      <c r="CQ8" s="2">
        <v>6</v>
      </c>
      <c r="CR8" s="2">
        <v>0</v>
      </c>
      <c r="CS8" s="11">
        <f t="shared" si="11"/>
        <v>27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11">
        <f t="shared" si="12"/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11">
        <f t="shared" si="13"/>
        <v>0</v>
      </c>
    </row>
    <row r="9" spans="1:113">
      <c r="A9" s="29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0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1"/>
        <v>0</v>
      </c>
      <c r="R9" s="2">
        <v>0</v>
      </c>
      <c r="S9" s="2">
        <v>13</v>
      </c>
      <c r="T9" s="2">
        <v>3</v>
      </c>
      <c r="U9" s="2">
        <v>0</v>
      </c>
      <c r="V9" s="2">
        <v>0</v>
      </c>
      <c r="W9" s="2">
        <v>0</v>
      </c>
      <c r="X9" s="2">
        <v>0</v>
      </c>
      <c r="Y9" s="11">
        <f t="shared" si="2"/>
        <v>16</v>
      </c>
      <c r="Z9" s="2">
        <v>0</v>
      </c>
      <c r="AA9" s="2">
        <v>16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11">
        <f t="shared" si="3"/>
        <v>17</v>
      </c>
      <c r="AH9" s="2">
        <v>0</v>
      </c>
      <c r="AI9" s="2">
        <v>16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11">
        <f t="shared" si="4"/>
        <v>17</v>
      </c>
      <c r="AP9" s="2">
        <v>0</v>
      </c>
      <c r="AQ9" s="2">
        <v>15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1">
        <f t="shared" si="5"/>
        <v>15</v>
      </c>
      <c r="AX9" s="2">
        <v>4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11">
        <f t="shared" si="6"/>
        <v>4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11">
        <f t="shared" si="7"/>
        <v>0</v>
      </c>
      <c r="BN9" s="2">
        <v>0</v>
      </c>
      <c r="BO9" s="2">
        <v>18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11">
        <f t="shared" si="8"/>
        <v>18</v>
      </c>
      <c r="BV9" s="2">
        <v>0</v>
      </c>
      <c r="BW9" s="2">
        <v>15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11">
        <f t="shared" si="9"/>
        <v>15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11">
        <f t="shared" si="10"/>
        <v>0</v>
      </c>
      <c r="CL9" s="2">
        <v>0</v>
      </c>
      <c r="CM9" s="2">
        <v>16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11">
        <f t="shared" si="11"/>
        <v>16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11">
        <f t="shared" si="12"/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11">
        <f t="shared" si="13"/>
        <v>0</v>
      </c>
    </row>
    <row r="10" spans="1:113">
      <c r="A10" s="29" t="s">
        <v>24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0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1"/>
        <v>0</v>
      </c>
      <c r="R10" s="2">
        <v>2</v>
      </c>
      <c r="S10" s="2">
        <v>16</v>
      </c>
      <c r="T10" s="2">
        <v>0</v>
      </c>
      <c r="U10" s="2">
        <v>20</v>
      </c>
      <c r="V10" s="2">
        <v>0</v>
      </c>
      <c r="W10" s="2">
        <v>4</v>
      </c>
      <c r="X10" s="2">
        <v>0</v>
      </c>
      <c r="Y10" s="11">
        <f t="shared" si="2"/>
        <v>42</v>
      </c>
      <c r="Z10" s="2">
        <v>3</v>
      </c>
      <c r="AA10" s="2">
        <v>16</v>
      </c>
      <c r="AB10" s="2">
        <v>0</v>
      </c>
      <c r="AC10" s="2">
        <v>22</v>
      </c>
      <c r="AD10" s="2">
        <v>0</v>
      </c>
      <c r="AE10" s="2">
        <v>0</v>
      </c>
      <c r="AF10" s="2">
        <v>0</v>
      </c>
      <c r="AG10" s="11">
        <f t="shared" si="3"/>
        <v>41</v>
      </c>
      <c r="AH10" s="2">
        <v>2</v>
      </c>
      <c r="AI10" s="2">
        <v>17</v>
      </c>
      <c r="AJ10" s="2">
        <v>0</v>
      </c>
      <c r="AK10" s="2">
        <v>25</v>
      </c>
      <c r="AL10" s="2">
        <v>0</v>
      </c>
      <c r="AM10" s="2">
        <v>9</v>
      </c>
      <c r="AN10" s="2">
        <v>0</v>
      </c>
      <c r="AO10" s="11">
        <f t="shared" si="4"/>
        <v>53</v>
      </c>
      <c r="AP10" s="2">
        <v>4</v>
      </c>
      <c r="AQ10" s="2">
        <v>16</v>
      </c>
      <c r="AR10" s="2">
        <v>0</v>
      </c>
      <c r="AS10" s="2">
        <v>18</v>
      </c>
      <c r="AT10" s="2">
        <v>0</v>
      </c>
      <c r="AU10" s="2">
        <v>8</v>
      </c>
      <c r="AV10" s="2">
        <v>0</v>
      </c>
      <c r="AW10" s="11">
        <f t="shared" si="5"/>
        <v>46</v>
      </c>
      <c r="AX10" s="2">
        <v>0</v>
      </c>
      <c r="AY10" s="2">
        <v>25</v>
      </c>
      <c r="AZ10" s="2">
        <v>0</v>
      </c>
      <c r="BA10" s="2">
        <v>17</v>
      </c>
      <c r="BB10" s="2">
        <v>0</v>
      </c>
      <c r="BC10" s="2">
        <v>0</v>
      </c>
      <c r="BD10" s="2">
        <v>0</v>
      </c>
      <c r="BE10" s="11">
        <f t="shared" si="6"/>
        <v>42</v>
      </c>
      <c r="BF10" s="2">
        <v>4</v>
      </c>
      <c r="BG10" s="2">
        <v>0</v>
      </c>
      <c r="BH10" s="2">
        <v>0</v>
      </c>
      <c r="BI10" s="2">
        <v>14</v>
      </c>
      <c r="BJ10" s="2">
        <v>0</v>
      </c>
      <c r="BK10" s="2">
        <v>0</v>
      </c>
      <c r="BL10" s="2">
        <v>0</v>
      </c>
      <c r="BM10" s="11">
        <f t="shared" si="7"/>
        <v>18</v>
      </c>
      <c r="BN10" s="2">
        <v>0</v>
      </c>
      <c r="BO10" s="2">
        <v>10</v>
      </c>
      <c r="BP10" s="2">
        <v>0</v>
      </c>
      <c r="BQ10" s="2">
        <v>21</v>
      </c>
      <c r="BR10" s="2">
        <v>0</v>
      </c>
      <c r="BS10" s="2">
        <v>3</v>
      </c>
      <c r="BT10" s="2">
        <v>0</v>
      </c>
      <c r="BU10" s="11">
        <f t="shared" si="8"/>
        <v>34</v>
      </c>
      <c r="BV10" s="2">
        <v>0</v>
      </c>
      <c r="BW10" s="2">
        <v>14</v>
      </c>
      <c r="BX10" s="2">
        <v>0</v>
      </c>
      <c r="BY10" s="2">
        <v>18</v>
      </c>
      <c r="BZ10" s="2">
        <v>0</v>
      </c>
      <c r="CA10" s="2">
        <v>5</v>
      </c>
      <c r="CB10" s="2">
        <v>0</v>
      </c>
      <c r="CC10" s="11">
        <f t="shared" si="9"/>
        <v>37</v>
      </c>
      <c r="CD10" s="2">
        <v>0</v>
      </c>
      <c r="CE10" s="2">
        <v>0</v>
      </c>
      <c r="CF10" s="2">
        <v>0</v>
      </c>
      <c r="CG10" s="2">
        <v>18</v>
      </c>
      <c r="CH10" s="2">
        <v>0</v>
      </c>
      <c r="CI10" s="2">
        <v>0</v>
      </c>
      <c r="CJ10" s="2">
        <v>0</v>
      </c>
      <c r="CK10" s="11">
        <f t="shared" si="10"/>
        <v>18</v>
      </c>
      <c r="CL10" s="2">
        <v>0</v>
      </c>
      <c r="CM10" s="2">
        <v>12</v>
      </c>
      <c r="CN10" s="2">
        <v>0</v>
      </c>
      <c r="CO10" s="2">
        <v>12</v>
      </c>
      <c r="CP10" s="2">
        <v>0</v>
      </c>
      <c r="CQ10" s="2">
        <v>0</v>
      </c>
      <c r="CR10" s="2">
        <v>0</v>
      </c>
      <c r="CS10" s="11">
        <f t="shared" si="11"/>
        <v>24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11">
        <f t="shared" si="12"/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11">
        <f t="shared" si="13"/>
        <v>0</v>
      </c>
    </row>
    <row r="11" spans="1:113">
      <c r="A11" s="29" t="s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0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1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2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3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4"/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5"/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6"/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7"/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8"/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9"/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11">
        <f t="shared" si="10"/>
        <v>0</v>
      </c>
      <c r="CL11" s="2">
        <v>0</v>
      </c>
      <c r="CM11" s="2">
        <v>0</v>
      </c>
      <c r="CN11" s="2">
        <v>0</v>
      </c>
      <c r="CO11" s="2">
        <v>2</v>
      </c>
      <c r="CP11" s="2">
        <v>0</v>
      </c>
      <c r="CQ11" s="2">
        <v>0</v>
      </c>
      <c r="CR11" s="2">
        <v>0</v>
      </c>
      <c r="CS11" s="11">
        <f t="shared" si="11"/>
        <v>2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11">
        <f t="shared" si="12"/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11">
        <f t="shared" si="13"/>
        <v>0</v>
      </c>
    </row>
    <row r="12" spans="1:113">
      <c r="A12" s="29" t="s">
        <v>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0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1"/>
        <v>0</v>
      </c>
      <c r="R12" s="2">
        <v>7</v>
      </c>
      <c r="S12" s="2">
        <v>0</v>
      </c>
      <c r="T12" s="2">
        <v>18</v>
      </c>
      <c r="U12" s="2">
        <v>0</v>
      </c>
      <c r="V12" s="2">
        <v>0</v>
      </c>
      <c r="W12" s="2">
        <v>0</v>
      </c>
      <c r="X12" s="2">
        <v>0</v>
      </c>
      <c r="Y12" s="11">
        <f t="shared" si="2"/>
        <v>25</v>
      </c>
      <c r="Z12" s="2">
        <v>8</v>
      </c>
      <c r="AA12" s="2">
        <v>0</v>
      </c>
      <c r="AB12" s="2">
        <v>16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3"/>
        <v>24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4"/>
        <v>0</v>
      </c>
      <c r="AP12" s="2">
        <v>6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5"/>
        <v>6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6"/>
        <v>0</v>
      </c>
      <c r="BF12" s="2">
        <v>6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7"/>
        <v>6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8"/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9"/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11">
        <f t="shared" si="10"/>
        <v>0</v>
      </c>
      <c r="CL12" s="2">
        <v>5</v>
      </c>
      <c r="CM12" s="2">
        <v>0</v>
      </c>
      <c r="CN12" s="2">
        <v>15</v>
      </c>
      <c r="CO12" s="2">
        <v>0</v>
      </c>
      <c r="CP12" s="2">
        <v>0</v>
      </c>
      <c r="CQ12" s="2">
        <v>0</v>
      </c>
      <c r="CR12" s="2">
        <v>0</v>
      </c>
      <c r="CS12" s="11">
        <f t="shared" si="11"/>
        <v>20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11">
        <f t="shared" si="12"/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11">
        <f t="shared" si="13"/>
        <v>0</v>
      </c>
    </row>
    <row r="13" spans="1:113">
      <c r="A13" s="29" t="s">
        <v>14</v>
      </c>
      <c r="B13" s="2">
        <v>5</v>
      </c>
      <c r="C13" s="2">
        <v>0</v>
      </c>
      <c r="D13" s="2">
        <v>12</v>
      </c>
      <c r="E13" s="2">
        <v>0</v>
      </c>
      <c r="F13" s="2">
        <v>0</v>
      </c>
      <c r="G13" s="2">
        <v>0</v>
      </c>
      <c r="H13" s="2">
        <v>0</v>
      </c>
      <c r="I13" s="11">
        <f t="shared" si="0"/>
        <v>17</v>
      </c>
      <c r="J13" s="2">
        <v>0</v>
      </c>
      <c r="K13" s="2">
        <v>0</v>
      </c>
      <c r="L13" s="2">
        <v>14</v>
      </c>
      <c r="M13" s="2">
        <v>0</v>
      </c>
      <c r="N13" s="2">
        <v>0</v>
      </c>
      <c r="O13" s="2">
        <v>0</v>
      </c>
      <c r="P13" s="2">
        <v>0</v>
      </c>
      <c r="Q13" s="11">
        <f t="shared" si="1"/>
        <v>14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2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3"/>
        <v>0</v>
      </c>
      <c r="AH13" s="2">
        <v>0</v>
      </c>
      <c r="AI13" s="2">
        <v>0</v>
      </c>
      <c r="AJ13" s="2">
        <v>16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4"/>
        <v>16</v>
      </c>
      <c r="AP13" s="2">
        <v>0</v>
      </c>
      <c r="AQ13" s="2">
        <v>0</v>
      </c>
      <c r="AR13" s="2">
        <v>16</v>
      </c>
      <c r="AS13" s="2">
        <v>0</v>
      </c>
      <c r="AT13" s="2">
        <v>0</v>
      </c>
      <c r="AU13" s="2">
        <v>0</v>
      </c>
      <c r="AV13" s="2">
        <v>0</v>
      </c>
      <c r="AW13" s="11">
        <f t="shared" si="5"/>
        <v>16</v>
      </c>
      <c r="AX13" s="2">
        <v>7</v>
      </c>
      <c r="AY13" s="2">
        <v>0</v>
      </c>
      <c r="AZ13" s="2">
        <v>15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6"/>
        <v>22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7"/>
        <v>0</v>
      </c>
      <c r="BN13" s="2">
        <v>0</v>
      </c>
      <c r="BO13" s="2">
        <v>0</v>
      </c>
      <c r="BP13" s="2">
        <v>15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8"/>
        <v>15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9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11">
        <f t="shared" si="10"/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11">
        <f t="shared" si="11"/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11">
        <f t="shared" si="12"/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11">
        <f t="shared" si="13"/>
        <v>0</v>
      </c>
    </row>
    <row r="14" spans="1:113">
      <c r="A14" s="29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0"/>
        <v>0</v>
      </c>
      <c r="J14" s="2">
        <v>0</v>
      </c>
      <c r="K14" s="2">
        <v>0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11">
        <f t="shared" si="1"/>
        <v>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2"/>
        <v>0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3"/>
        <v>3</v>
      </c>
      <c r="AH14" s="2">
        <v>0</v>
      </c>
      <c r="AI14" s="2">
        <v>0</v>
      </c>
      <c r="AJ14" s="2">
        <v>0</v>
      </c>
      <c r="AK14" s="2">
        <v>4</v>
      </c>
      <c r="AL14" s="2">
        <v>0</v>
      </c>
      <c r="AM14" s="2">
        <v>0</v>
      </c>
      <c r="AN14" s="2">
        <v>0</v>
      </c>
      <c r="AO14" s="11">
        <f t="shared" si="4"/>
        <v>4</v>
      </c>
      <c r="AP14" s="2">
        <v>0</v>
      </c>
      <c r="AQ14" s="2">
        <v>0</v>
      </c>
      <c r="AR14" s="2">
        <v>0</v>
      </c>
      <c r="AS14" s="2">
        <v>4</v>
      </c>
      <c r="AT14" s="2">
        <v>0</v>
      </c>
      <c r="AU14" s="2">
        <v>0</v>
      </c>
      <c r="AV14" s="2">
        <v>0</v>
      </c>
      <c r="AW14" s="11">
        <f t="shared" si="5"/>
        <v>4</v>
      </c>
      <c r="AX14" s="2">
        <v>0</v>
      </c>
      <c r="AY14" s="2">
        <v>4</v>
      </c>
      <c r="AZ14" s="2">
        <v>0</v>
      </c>
      <c r="BA14" s="2">
        <v>4</v>
      </c>
      <c r="BB14" s="2">
        <v>0</v>
      </c>
      <c r="BC14" s="2">
        <v>0</v>
      </c>
      <c r="BD14" s="2">
        <v>0</v>
      </c>
      <c r="BE14" s="11">
        <f t="shared" si="6"/>
        <v>8</v>
      </c>
      <c r="BF14" s="2">
        <v>0</v>
      </c>
      <c r="BG14" s="2">
        <v>0</v>
      </c>
      <c r="BH14" s="2">
        <v>0</v>
      </c>
      <c r="BI14" s="2">
        <v>5</v>
      </c>
      <c r="BJ14" s="2">
        <v>0</v>
      </c>
      <c r="BK14" s="2">
        <v>4</v>
      </c>
      <c r="BL14" s="2">
        <v>0</v>
      </c>
      <c r="BM14" s="11">
        <f t="shared" si="7"/>
        <v>9</v>
      </c>
      <c r="BN14" s="2">
        <v>0</v>
      </c>
      <c r="BO14" s="2">
        <v>0</v>
      </c>
      <c r="BP14" s="2">
        <v>0</v>
      </c>
      <c r="BQ14" s="2">
        <v>2</v>
      </c>
      <c r="BR14" s="2">
        <v>0</v>
      </c>
      <c r="BS14" s="2">
        <v>0</v>
      </c>
      <c r="BT14" s="2">
        <v>0</v>
      </c>
      <c r="BU14" s="11">
        <f t="shared" si="8"/>
        <v>2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11">
        <f t="shared" si="9"/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11">
        <f t="shared" si="10"/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11">
        <f t="shared" si="11"/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11">
        <f t="shared" si="12"/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11">
        <f t="shared" si="13"/>
        <v>0</v>
      </c>
    </row>
    <row r="15" spans="1:113">
      <c r="A15" s="29" t="s">
        <v>16</v>
      </c>
      <c r="B15" s="2">
        <v>1</v>
      </c>
      <c r="C15" s="2">
        <v>0</v>
      </c>
      <c r="D15" s="2">
        <v>3</v>
      </c>
      <c r="E15" s="2">
        <v>2</v>
      </c>
      <c r="F15" s="2">
        <v>0</v>
      </c>
      <c r="G15" s="2">
        <v>0</v>
      </c>
      <c r="H15" s="2">
        <v>0</v>
      </c>
      <c r="I15" s="11">
        <f t="shared" si="0"/>
        <v>6</v>
      </c>
      <c r="J15" s="2">
        <v>0</v>
      </c>
      <c r="K15" s="2">
        <v>4</v>
      </c>
      <c r="L15" s="2">
        <v>3</v>
      </c>
      <c r="M15" s="2">
        <v>0</v>
      </c>
      <c r="N15" s="2">
        <v>0</v>
      </c>
      <c r="O15" s="2">
        <v>0</v>
      </c>
      <c r="P15" s="2">
        <v>0</v>
      </c>
      <c r="Q15" s="11">
        <f t="shared" si="1"/>
        <v>7</v>
      </c>
      <c r="R15" s="2">
        <v>4</v>
      </c>
      <c r="S15" s="2">
        <v>3</v>
      </c>
      <c r="T15" s="2">
        <v>5</v>
      </c>
      <c r="U15" s="2">
        <v>2</v>
      </c>
      <c r="V15" s="2">
        <v>0</v>
      </c>
      <c r="W15" s="2">
        <v>2</v>
      </c>
      <c r="X15" s="2">
        <v>0</v>
      </c>
      <c r="Y15" s="11">
        <f t="shared" si="2"/>
        <v>16</v>
      </c>
      <c r="Z15" s="2">
        <v>4</v>
      </c>
      <c r="AA15" s="2">
        <v>3</v>
      </c>
      <c r="AB15" s="2">
        <v>6</v>
      </c>
      <c r="AC15" s="2">
        <v>1</v>
      </c>
      <c r="AD15" s="2">
        <v>0</v>
      </c>
      <c r="AE15" s="2">
        <v>0</v>
      </c>
      <c r="AF15" s="2">
        <v>0</v>
      </c>
      <c r="AG15" s="11">
        <f t="shared" si="3"/>
        <v>14</v>
      </c>
      <c r="AH15" s="2">
        <v>5</v>
      </c>
      <c r="AI15" s="2">
        <v>3</v>
      </c>
      <c r="AJ15" s="2">
        <v>5</v>
      </c>
      <c r="AK15" s="2">
        <v>1</v>
      </c>
      <c r="AL15" s="2">
        <v>2</v>
      </c>
      <c r="AM15" s="2">
        <v>3</v>
      </c>
      <c r="AN15" s="2">
        <v>0</v>
      </c>
      <c r="AO15" s="11">
        <f t="shared" si="4"/>
        <v>19</v>
      </c>
      <c r="AP15" s="2">
        <v>0</v>
      </c>
      <c r="AQ15" s="2">
        <v>0</v>
      </c>
      <c r="AR15" s="2">
        <v>3</v>
      </c>
      <c r="AS15" s="2">
        <v>2</v>
      </c>
      <c r="AT15" s="2">
        <v>2</v>
      </c>
      <c r="AU15" s="2">
        <v>2</v>
      </c>
      <c r="AV15" s="2">
        <v>0</v>
      </c>
      <c r="AW15" s="11">
        <f t="shared" si="5"/>
        <v>9</v>
      </c>
      <c r="AX15" s="2">
        <v>0</v>
      </c>
      <c r="AY15" s="2">
        <v>1</v>
      </c>
      <c r="AZ15" s="2">
        <v>2</v>
      </c>
      <c r="BA15" s="2">
        <v>2</v>
      </c>
      <c r="BB15" s="2">
        <v>1</v>
      </c>
      <c r="BC15" s="2">
        <v>4</v>
      </c>
      <c r="BD15" s="2">
        <v>0</v>
      </c>
      <c r="BE15" s="11">
        <f t="shared" si="6"/>
        <v>10</v>
      </c>
      <c r="BF15" s="2">
        <v>2</v>
      </c>
      <c r="BG15" s="2">
        <v>0</v>
      </c>
      <c r="BH15" s="2">
        <v>0</v>
      </c>
      <c r="BI15" s="2">
        <v>2</v>
      </c>
      <c r="BJ15" s="2">
        <v>0</v>
      </c>
      <c r="BK15" s="2">
        <v>0</v>
      </c>
      <c r="BL15" s="2">
        <v>0</v>
      </c>
      <c r="BM15" s="11">
        <f t="shared" si="7"/>
        <v>4</v>
      </c>
      <c r="BN15" s="2">
        <v>0</v>
      </c>
      <c r="BO15" s="2">
        <v>1</v>
      </c>
      <c r="BP15" s="2">
        <v>5</v>
      </c>
      <c r="BQ15" s="2">
        <v>2</v>
      </c>
      <c r="BR15" s="2">
        <v>2</v>
      </c>
      <c r="BS15" s="2">
        <v>4</v>
      </c>
      <c r="BT15" s="2">
        <v>0</v>
      </c>
      <c r="BU15" s="11">
        <f t="shared" si="8"/>
        <v>14</v>
      </c>
      <c r="BV15" s="2">
        <v>0</v>
      </c>
      <c r="BW15" s="2">
        <v>0</v>
      </c>
      <c r="BX15" s="2">
        <v>0</v>
      </c>
      <c r="BY15" s="2">
        <v>1</v>
      </c>
      <c r="BZ15" s="2">
        <v>2</v>
      </c>
      <c r="CA15" s="2">
        <v>2</v>
      </c>
      <c r="CB15" s="2">
        <v>0</v>
      </c>
      <c r="CC15" s="11">
        <f t="shared" si="9"/>
        <v>5</v>
      </c>
      <c r="CD15" s="2">
        <v>0</v>
      </c>
      <c r="CE15" s="2">
        <v>0</v>
      </c>
      <c r="CF15" s="2">
        <v>0</v>
      </c>
      <c r="CG15" s="2">
        <v>1</v>
      </c>
      <c r="CH15" s="2">
        <v>2</v>
      </c>
      <c r="CI15" s="2">
        <v>2</v>
      </c>
      <c r="CJ15" s="2">
        <v>0</v>
      </c>
      <c r="CK15" s="11">
        <f t="shared" si="10"/>
        <v>5</v>
      </c>
      <c r="CL15" s="2">
        <v>2</v>
      </c>
      <c r="CM15" s="2">
        <v>0</v>
      </c>
      <c r="CN15" s="2">
        <v>3</v>
      </c>
      <c r="CO15" s="2">
        <v>1</v>
      </c>
      <c r="CP15" s="2">
        <v>2</v>
      </c>
      <c r="CQ15" s="2">
        <v>2</v>
      </c>
      <c r="CR15" s="2">
        <v>0</v>
      </c>
      <c r="CS15" s="11">
        <f t="shared" si="11"/>
        <v>10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11">
        <f t="shared" si="12"/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11">
        <f t="shared" si="13"/>
        <v>0</v>
      </c>
    </row>
    <row r="16" spans="1:113">
      <c r="A16" s="29" t="s">
        <v>43</v>
      </c>
      <c r="B16" s="2">
        <v>20</v>
      </c>
      <c r="C16" s="2">
        <v>20</v>
      </c>
      <c r="D16" s="2">
        <v>20</v>
      </c>
      <c r="E16" s="2">
        <v>23</v>
      </c>
      <c r="F16" s="2">
        <v>0</v>
      </c>
      <c r="G16" s="2">
        <v>0</v>
      </c>
      <c r="H16" s="2">
        <v>0</v>
      </c>
      <c r="I16" s="25">
        <f t="shared" si="0"/>
        <v>83</v>
      </c>
      <c r="J16" s="2">
        <v>0</v>
      </c>
      <c r="K16" s="2">
        <v>19</v>
      </c>
      <c r="L16" s="2">
        <v>17</v>
      </c>
      <c r="M16" s="2">
        <v>0</v>
      </c>
      <c r="N16" s="2">
        <v>0</v>
      </c>
      <c r="O16" s="2">
        <v>0</v>
      </c>
      <c r="P16" s="2">
        <v>0</v>
      </c>
      <c r="Q16" s="25">
        <f t="shared" si="1"/>
        <v>36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5">
        <f t="shared" si="2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si="3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5">
        <f t="shared" si="4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5">
        <f t="shared" si="5"/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5">
        <f t="shared" si="6"/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5">
        <f t="shared" si="7"/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5">
        <f t="shared" si="8"/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5">
        <f t="shared" si="9"/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5">
        <f t="shared" si="10"/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1"/>
        <v>0</v>
      </c>
      <c r="CT16" s="2">
        <v>17</v>
      </c>
      <c r="CU16" s="2">
        <v>22</v>
      </c>
      <c r="CV16" s="2">
        <v>19</v>
      </c>
      <c r="CW16" s="2">
        <v>14</v>
      </c>
      <c r="CX16" s="2">
        <v>8</v>
      </c>
      <c r="CY16" s="2">
        <v>0</v>
      </c>
      <c r="CZ16" s="2">
        <v>0</v>
      </c>
      <c r="DA16" s="11">
        <f t="shared" si="12"/>
        <v>80</v>
      </c>
      <c r="DB16" s="2">
        <v>46</v>
      </c>
      <c r="DC16" s="2">
        <v>41</v>
      </c>
      <c r="DD16" s="2">
        <v>42</v>
      </c>
      <c r="DE16" s="2">
        <v>0</v>
      </c>
      <c r="DF16" s="2">
        <v>0</v>
      </c>
      <c r="DG16" s="2">
        <v>0</v>
      </c>
      <c r="DH16" s="2">
        <v>0</v>
      </c>
      <c r="DI16" s="11">
        <f t="shared" si="13"/>
        <v>129</v>
      </c>
    </row>
    <row r="17" spans="1:113">
      <c r="A17" s="29" t="s">
        <v>55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5">
        <f t="shared" si="0"/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5">
        <f t="shared" si="1"/>
        <v>0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5">
        <f t="shared" si="2"/>
        <v>5</v>
      </c>
      <c r="Z17" s="2">
        <v>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5">
        <f t="shared" si="3"/>
        <v>5</v>
      </c>
      <c r="AH17" s="2">
        <v>5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5">
        <f t="shared" si="4"/>
        <v>5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5">
        <f t="shared" si="5"/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5">
        <f t="shared" si="6"/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5">
        <f t="shared" si="7"/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5">
        <f t="shared" si="8"/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5">
        <f t="shared" si="9"/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5">
        <f t="shared" si="10"/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11">
        <f t="shared" si="11"/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11">
        <f t="shared" si="12"/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11">
        <f t="shared" si="13"/>
        <v>0</v>
      </c>
    </row>
    <row r="18" spans="1:113">
      <c r="A18" s="32" t="s">
        <v>18</v>
      </c>
      <c r="B18" s="36">
        <f>SUM(B5:B16)</f>
        <v>26</v>
      </c>
      <c r="C18" s="36">
        <f t="shared" ref="C18:I18" si="14">SUM(C5:C16)</f>
        <v>20</v>
      </c>
      <c r="D18" s="36">
        <f t="shared" si="14"/>
        <v>35</v>
      </c>
      <c r="E18" s="36">
        <f t="shared" si="14"/>
        <v>25</v>
      </c>
      <c r="F18" s="36">
        <f t="shared" si="14"/>
        <v>0</v>
      </c>
      <c r="G18" s="36">
        <f t="shared" si="14"/>
        <v>0</v>
      </c>
      <c r="H18" s="36">
        <f t="shared" si="14"/>
        <v>0</v>
      </c>
      <c r="I18" s="36">
        <f t="shared" si="14"/>
        <v>106</v>
      </c>
      <c r="J18" s="36">
        <f>SUM(J5:J16)</f>
        <v>0</v>
      </c>
      <c r="K18" s="36">
        <f t="shared" ref="K18:Q18" si="15">SUM(K5:K16)</f>
        <v>23</v>
      </c>
      <c r="L18" s="36">
        <f t="shared" si="15"/>
        <v>39</v>
      </c>
      <c r="M18" s="36">
        <f t="shared" si="15"/>
        <v>0</v>
      </c>
      <c r="N18" s="36">
        <f t="shared" si="15"/>
        <v>0</v>
      </c>
      <c r="O18" s="36">
        <f t="shared" si="15"/>
        <v>0</v>
      </c>
      <c r="P18" s="36">
        <f t="shared" si="15"/>
        <v>0</v>
      </c>
      <c r="Q18" s="36">
        <f t="shared" si="15"/>
        <v>62</v>
      </c>
      <c r="R18" s="36">
        <f>SUM(R5:R16)</f>
        <v>17</v>
      </c>
      <c r="S18" s="36">
        <f t="shared" ref="S18:Y18" si="16">SUM(S5:S16)</f>
        <v>41</v>
      </c>
      <c r="T18" s="36">
        <f t="shared" si="16"/>
        <v>40</v>
      </c>
      <c r="U18" s="36">
        <f t="shared" si="16"/>
        <v>35</v>
      </c>
      <c r="V18" s="36">
        <f t="shared" si="16"/>
        <v>0</v>
      </c>
      <c r="W18" s="36">
        <f t="shared" si="16"/>
        <v>20</v>
      </c>
      <c r="X18" s="36">
        <f t="shared" si="16"/>
        <v>0</v>
      </c>
      <c r="Y18" s="36">
        <f t="shared" si="16"/>
        <v>153</v>
      </c>
      <c r="Z18" s="36">
        <f>SUM(Z5:Z16)</f>
        <v>25</v>
      </c>
      <c r="AA18" s="36">
        <f t="shared" ref="AA18:AF18" si="17">SUM(AA5:AA16)</f>
        <v>55</v>
      </c>
      <c r="AB18" s="36">
        <f t="shared" si="17"/>
        <v>40</v>
      </c>
      <c r="AC18" s="36">
        <f t="shared" si="17"/>
        <v>40</v>
      </c>
      <c r="AD18" s="36">
        <f t="shared" si="17"/>
        <v>15</v>
      </c>
      <c r="AE18" s="36">
        <f t="shared" si="17"/>
        <v>0</v>
      </c>
      <c r="AF18" s="36">
        <f t="shared" si="17"/>
        <v>0</v>
      </c>
      <c r="AG18" s="36">
        <f>SUM(AG5:AG17)</f>
        <v>180</v>
      </c>
      <c r="AH18" s="36">
        <f>SUM(AH5:AH17)</f>
        <v>23</v>
      </c>
      <c r="AI18" s="36">
        <f t="shared" ref="AI18:AN18" si="18">SUM(AI5:AI17)</f>
        <v>52</v>
      </c>
      <c r="AJ18" s="36">
        <f t="shared" si="18"/>
        <v>39</v>
      </c>
      <c r="AK18" s="36">
        <f t="shared" si="18"/>
        <v>46</v>
      </c>
      <c r="AL18" s="36">
        <f t="shared" si="18"/>
        <v>16</v>
      </c>
      <c r="AM18" s="36">
        <f t="shared" si="18"/>
        <v>34</v>
      </c>
      <c r="AN18" s="36">
        <f t="shared" si="18"/>
        <v>0</v>
      </c>
      <c r="AO18" s="36">
        <f>SUM(AO5:AO17)</f>
        <v>210</v>
      </c>
      <c r="AP18" s="36">
        <f>SUM(AP5:AP16)</f>
        <v>21</v>
      </c>
      <c r="AQ18" s="36">
        <f t="shared" ref="AQ18:AW18" si="19">SUM(AQ5:AQ16)</f>
        <v>50</v>
      </c>
      <c r="AR18" s="36">
        <f t="shared" si="19"/>
        <v>37</v>
      </c>
      <c r="AS18" s="36">
        <f t="shared" si="19"/>
        <v>41</v>
      </c>
      <c r="AT18" s="36">
        <f t="shared" si="19"/>
        <v>18</v>
      </c>
      <c r="AU18" s="36">
        <f t="shared" si="19"/>
        <v>31</v>
      </c>
      <c r="AV18" s="36">
        <f t="shared" si="19"/>
        <v>0</v>
      </c>
      <c r="AW18" s="36">
        <f t="shared" si="19"/>
        <v>198</v>
      </c>
      <c r="AX18" s="36">
        <f>SUM(AX5:AX16)</f>
        <v>24</v>
      </c>
      <c r="AY18" s="36">
        <f t="shared" ref="AY18:BE18" si="20">SUM(AY5:AY16)</f>
        <v>46</v>
      </c>
      <c r="AZ18" s="36">
        <f t="shared" si="20"/>
        <v>35</v>
      </c>
      <c r="BA18" s="36">
        <f t="shared" si="20"/>
        <v>37</v>
      </c>
      <c r="BB18" s="36">
        <f t="shared" si="20"/>
        <v>15</v>
      </c>
      <c r="BC18" s="36">
        <f t="shared" si="20"/>
        <v>27</v>
      </c>
      <c r="BD18" s="36">
        <f t="shared" si="20"/>
        <v>0</v>
      </c>
      <c r="BE18" s="36">
        <f t="shared" si="20"/>
        <v>184</v>
      </c>
      <c r="BF18" s="36">
        <f>SUM(BF5:BF17)</f>
        <v>25</v>
      </c>
      <c r="BG18" s="36">
        <f t="shared" ref="BG18:BL18" si="21">SUM(BG5:BG16)</f>
        <v>0</v>
      </c>
      <c r="BH18" s="36">
        <f t="shared" si="21"/>
        <v>22</v>
      </c>
      <c r="BI18" s="36">
        <f t="shared" si="21"/>
        <v>39</v>
      </c>
      <c r="BJ18" s="36">
        <f t="shared" si="21"/>
        <v>0</v>
      </c>
      <c r="BK18" s="36">
        <f t="shared" si="21"/>
        <v>24</v>
      </c>
      <c r="BL18" s="36">
        <f t="shared" si="21"/>
        <v>0</v>
      </c>
      <c r="BM18" s="36">
        <f>SUM(BM5:BM17)</f>
        <v>110</v>
      </c>
      <c r="BN18" s="36">
        <f>SUM(BN5:BN17)</f>
        <v>0</v>
      </c>
      <c r="BO18" s="36">
        <f t="shared" ref="BO18:BT18" si="22">SUM(BO5:BO16)</f>
        <v>49</v>
      </c>
      <c r="BP18" s="36">
        <f t="shared" si="22"/>
        <v>38</v>
      </c>
      <c r="BQ18" s="36">
        <f t="shared" si="22"/>
        <v>42</v>
      </c>
      <c r="BR18" s="36">
        <f t="shared" si="22"/>
        <v>18</v>
      </c>
      <c r="BS18" s="36">
        <f t="shared" si="22"/>
        <v>32</v>
      </c>
      <c r="BT18" s="36">
        <f t="shared" si="22"/>
        <v>0</v>
      </c>
      <c r="BU18" s="36">
        <f>SUM(BU5:BU17)</f>
        <v>179</v>
      </c>
      <c r="BV18" s="36">
        <f>SUM(BV5:BV17)</f>
        <v>0</v>
      </c>
      <c r="BW18" s="36">
        <f t="shared" ref="BW18:CB18" si="23">SUM(BW5:BW16)</f>
        <v>45</v>
      </c>
      <c r="BX18" s="36">
        <f t="shared" si="23"/>
        <v>0</v>
      </c>
      <c r="BY18" s="36">
        <f t="shared" si="23"/>
        <v>37</v>
      </c>
      <c r="BZ18" s="36">
        <f t="shared" si="23"/>
        <v>19</v>
      </c>
      <c r="CA18" s="36">
        <f t="shared" si="23"/>
        <v>22</v>
      </c>
      <c r="CB18" s="36">
        <f t="shared" si="23"/>
        <v>0</v>
      </c>
      <c r="CC18" s="36">
        <f>SUM(CC5:CC17)</f>
        <v>123</v>
      </c>
      <c r="CD18" s="36">
        <f>SUM(CD5:CD17)</f>
        <v>0</v>
      </c>
      <c r="CE18" s="36">
        <f t="shared" ref="CE18:CJ18" si="24">SUM(CE5:CE16)</f>
        <v>0</v>
      </c>
      <c r="CF18" s="36">
        <f t="shared" si="24"/>
        <v>16</v>
      </c>
      <c r="CG18" s="36">
        <f t="shared" si="24"/>
        <v>35</v>
      </c>
      <c r="CH18" s="36">
        <f t="shared" si="24"/>
        <v>17</v>
      </c>
      <c r="CI18" s="36">
        <f t="shared" si="24"/>
        <v>22</v>
      </c>
      <c r="CJ18" s="36">
        <f t="shared" si="24"/>
        <v>0</v>
      </c>
      <c r="CK18" s="36">
        <f>SUM(CK5:CK17)</f>
        <v>90</v>
      </c>
      <c r="CL18" s="36">
        <f>SUM(CL5:CL17)</f>
        <v>16</v>
      </c>
      <c r="CM18" s="36">
        <f t="shared" ref="CM18:CR18" si="25">SUM(CM5:CM17)</f>
        <v>46</v>
      </c>
      <c r="CN18" s="36">
        <f t="shared" si="25"/>
        <v>34</v>
      </c>
      <c r="CO18" s="36">
        <f t="shared" si="25"/>
        <v>30</v>
      </c>
      <c r="CP18" s="36">
        <f t="shared" si="25"/>
        <v>14</v>
      </c>
      <c r="CQ18" s="36">
        <f t="shared" si="25"/>
        <v>21</v>
      </c>
      <c r="CR18" s="36">
        <f t="shared" si="25"/>
        <v>0</v>
      </c>
      <c r="CS18" s="36">
        <f>SUM(CS5:CS17)</f>
        <v>161</v>
      </c>
      <c r="CT18" s="36">
        <f>SUM(CT5:CT17)</f>
        <v>17</v>
      </c>
      <c r="CU18" s="36">
        <f t="shared" ref="CU18:CZ18" si="26">SUM(CU5:CU17)</f>
        <v>22</v>
      </c>
      <c r="CV18" s="36">
        <f t="shared" si="26"/>
        <v>19</v>
      </c>
      <c r="CW18" s="36">
        <f t="shared" si="26"/>
        <v>14</v>
      </c>
      <c r="CX18" s="36">
        <f t="shared" si="26"/>
        <v>8</v>
      </c>
      <c r="CY18" s="36">
        <f t="shared" si="26"/>
        <v>0</v>
      </c>
      <c r="CZ18" s="36">
        <f t="shared" si="26"/>
        <v>0</v>
      </c>
      <c r="DA18" s="36">
        <f>SUM(CT18:CZ18)</f>
        <v>80</v>
      </c>
      <c r="DB18" s="36">
        <f>SUM(DB5:DB17)</f>
        <v>46</v>
      </c>
      <c r="DC18" s="36">
        <f t="shared" ref="DC18:DH18" si="27">SUM(DC5:DC17)</f>
        <v>41</v>
      </c>
      <c r="DD18" s="36">
        <f t="shared" si="27"/>
        <v>42</v>
      </c>
      <c r="DE18" s="36">
        <f t="shared" si="27"/>
        <v>0</v>
      </c>
      <c r="DF18" s="36">
        <f t="shared" si="27"/>
        <v>0</v>
      </c>
      <c r="DG18" s="36">
        <f t="shared" si="27"/>
        <v>0</v>
      </c>
      <c r="DH18" s="36">
        <f t="shared" si="27"/>
        <v>0</v>
      </c>
      <c r="DI18" s="36">
        <f>SUM(DB18:DH18)</f>
        <v>129</v>
      </c>
    </row>
    <row r="19" spans="1:113">
      <c r="A19" s="38" t="s">
        <v>29</v>
      </c>
      <c r="AF19" s="2"/>
      <c r="AG19" s="2"/>
      <c r="AN19" s="2"/>
      <c r="AO19" s="2"/>
      <c r="AV19" s="2"/>
      <c r="AW19" s="2"/>
      <c r="BD19" s="2"/>
      <c r="BE19" s="2"/>
      <c r="BL19" s="2"/>
      <c r="BM19" s="2"/>
      <c r="BT19" s="2"/>
      <c r="BU19" s="2"/>
      <c r="CB19" s="2"/>
      <c r="CC19" s="2"/>
      <c r="CJ19" s="2"/>
      <c r="CK19" s="2"/>
      <c r="CR19" s="2"/>
      <c r="CS19" s="2"/>
      <c r="CZ19" s="2"/>
      <c r="DA19" s="2"/>
      <c r="DH19" s="2"/>
      <c r="DI19" s="2"/>
    </row>
    <row r="20" spans="1:113">
      <c r="A20" s="30" t="s">
        <v>25</v>
      </c>
      <c r="B20" s="2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ref="I20:I27" si="28">SUM(B20:H20)</f>
        <v>0</v>
      </c>
      <c r="J20" s="28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ref="Q20:Q27" si="29">SUM(J20:P20)</f>
        <v>0</v>
      </c>
      <c r="R20" s="28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2"/>
        <v>0</v>
      </c>
      <c r="Z20" s="28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ref="AG20:AG27" si="30">SUM(Z20:AF20)</f>
        <v>0</v>
      </c>
      <c r="AH20" s="28">
        <v>4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ref="AO20:AO27" si="31">SUM(AH20:AN20)</f>
        <v>4</v>
      </c>
      <c r="AP20" s="28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ref="AW20:AW27" si="32">SUM(AP20:AV20)</f>
        <v>0</v>
      </c>
      <c r="AX20" s="28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ref="BE20:BE27" si="33">SUM(AX20:BD20)</f>
        <v>0</v>
      </c>
      <c r="BF20" s="28">
        <v>8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4">
        <f t="shared" ref="BM20:BM27" si="34">SUM(BF20:BL20)</f>
        <v>8</v>
      </c>
      <c r="BN20" s="28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ref="BU20:BU27" si="35">SUM(BN20:BT20)</f>
        <v>0</v>
      </c>
      <c r="BV20" s="28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ref="CC20:CC27" si="36">SUM(BV20:CB20)</f>
        <v>0</v>
      </c>
      <c r="CD20" s="28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ref="CK20:CK27" si="37">SUM(CD20:CJ20)</f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ref="CS20:CS27" si="38">SUM(CL20:CR20)</f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f t="shared" ref="DA20:DA27" si="39">SUM(CT20:CZ20)</f>
        <v>0</v>
      </c>
      <c r="DB20" s="28">
        <v>4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ref="DI20:DI27" si="40">SUM(DB20:DH20)</f>
        <v>4</v>
      </c>
    </row>
    <row r="21" spans="1:113">
      <c r="A21" s="30" t="s">
        <v>27</v>
      </c>
      <c r="B21" s="2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28"/>
        <v>0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29"/>
        <v>0</v>
      </c>
      <c r="R21" s="28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2"/>
        <v>0</v>
      </c>
      <c r="Z21" s="28">
        <v>0</v>
      </c>
      <c r="AA21" s="24">
        <v>20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30"/>
        <v>20</v>
      </c>
      <c r="AH21" s="28">
        <v>0</v>
      </c>
      <c r="AI21" s="24">
        <v>20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31"/>
        <v>20</v>
      </c>
      <c r="AP21" s="28">
        <v>0</v>
      </c>
      <c r="AQ21" s="24">
        <v>20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32"/>
        <v>20</v>
      </c>
      <c r="AX21" s="28">
        <v>0</v>
      </c>
      <c r="AY21" s="24">
        <v>16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33"/>
        <v>16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4">
        <f t="shared" si="34"/>
        <v>0</v>
      </c>
      <c r="BN21" s="28">
        <v>0</v>
      </c>
      <c r="BO21" s="24">
        <v>20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35"/>
        <v>20</v>
      </c>
      <c r="BV21" s="28">
        <v>0</v>
      </c>
      <c r="BW21" s="24">
        <v>20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36"/>
        <v>20</v>
      </c>
      <c r="CD21" s="28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37"/>
        <v>0</v>
      </c>
      <c r="CL21" s="24">
        <v>0</v>
      </c>
      <c r="CM21" s="24">
        <v>8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f t="shared" si="38"/>
        <v>8</v>
      </c>
      <c r="CT21" s="24">
        <v>0</v>
      </c>
      <c r="CU21" s="24">
        <v>16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f t="shared" si="39"/>
        <v>16</v>
      </c>
      <c r="DB21" s="28">
        <v>0</v>
      </c>
      <c r="DC21" s="24">
        <v>16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40"/>
        <v>16</v>
      </c>
    </row>
    <row r="22" spans="1:113">
      <c r="A22" s="30" t="s">
        <v>28</v>
      </c>
      <c r="B22" s="2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28"/>
        <v>0</v>
      </c>
      <c r="J22" s="28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f t="shared" si="29"/>
        <v>0</v>
      </c>
      <c r="R22" s="28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f t="shared" si="2"/>
        <v>0</v>
      </c>
      <c r="Z22" s="28">
        <v>0</v>
      </c>
      <c r="AA22" s="24">
        <v>0</v>
      </c>
      <c r="AB22" s="24">
        <v>8</v>
      </c>
      <c r="AC22" s="24">
        <v>0</v>
      </c>
      <c r="AD22" s="24">
        <v>0</v>
      </c>
      <c r="AE22" s="24">
        <v>0</v>
      </c>
      <c r="AF22" s="24">
        <v>0</v>
      </c>
      <c r="AG22" s="24">
        <f t="shared" si="30"/>
        <v>8</v>
      </c>
      <c r="AH22" s="28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f t="shared" si="31"/>
        <v>0</v>
      </c>
      <c r="AP22" s="28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f t="shared" si="32"/>
        <v>0</v>
      </c>
      <c r="AX22" s="28">
        <v>0</v>
      </c>
      <c r="AY22" s="24">
        <v>0</v>
      </c>
      <c r="AZ22" s="24">
        <v>24</v>
      </c>
      <c r="BA22" s="24">
        <v>0</v>
      </c>
      <c r="BB22" s="24">
        <v>0</v>
      </c>
      <c r="BC22" s="24">
        <v>0</v>
      </c>
      <c r="BD22" s="24">
        <v>0</v>
      </c>
      <c r="BE22" s="24">
        <f t="shared" si="33"/>
        <v>24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4">
        <f t="shared" si="34"/>
        <v>0</v>
      </c>
      <c r="BN22" s="28">
        <v>0</v>
      </c>
      <c r="BO22" s="24">
        <v>0</v>
      </c>
      <c r="BP22" s="24">
        <v>64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35"/>
        <v>64</v>
      </c>
      <c r="BV22" s="28">
        <v>0</v>
      </c>
      <c r="BW22" s="24">
        <v>0</v>
      </c>
      <c r="BX22" s="24">
        <v>32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36"/>
        <v>32</v>
      </c>
      <c r="CD22" s="28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f t="shared" si="37"/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38"/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f t="shared" si="39"/>
        <v>0</v>
      </c>
      <c r="DB22" s="28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f t="shared" si="40"/>
        <v>0</v>
      </c>
    </row>
    <row r="23" spans="1:113">
      <c r="A23" s="30" t="s">
        <v>26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28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29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2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30"/>
        <v>0</v>
      </c>
      <c r="AH23" s="28">
        <v>0</v>
      </c>
      <c r="AI23" s="24">
        <v>0</v>
      </c>
      <c r="AJ23" s="24">
        <v>0</v>
      </c>
      <c r="AK23" s="24">
        <v>16</v>
      </c>
      <c r="AL23" s="24">
        <v>0</v>
      </c>
      <c r="AM23" s="24">
        <v>0</v>
      </c>
      <c r="AN23" s="24">
        <v>0</v>
      </c>
      <c r="AO23" s="24">
        <f t="shared" si="31"/>
        <v>16</v>
      </c>
      <c r="AP23" s="28">
        <v>0</v>
      </c>
      <c r="AQ23" s="24">
        <v>0</v>
      </c>
      <c r="AR23" s="24">
        <v>0</v>
      </c>
      <c r="AS23" s="24">
        <v>16</v>
      </c>
      <c r="AT23" s="24">
        <v>0</v>
      </c>
      <c r="AU23" s="24">
        <v>0</v>
      </c>
      <c r="AV23" s="24">
        <v>0</v>
      </c>
      <c r="AW23" s="24">
        <f t="shared" si="32"/>
        <v>16</v>
      </c>
      <c r="AX23" s="28">
        <v>0</v>
      </c>
      <c r="AY23" s="24">
        <v>0</v>
      </c>
      <c r="AZ23" s="24">
        <v>0</v>
      </c>
      <c r="BA23" s="24">
        <v>12</v>
      </c>
      <c r="BB23" s="24">
        <v>0</v>
      </c>
      <c r="BC23" s="24">
        <v>0</v>
      </c>
      <c r="BD23" s="24">
        <v>0</v>
      </c>
      <c r="BE23" s="24">
        <f t="shared" si="33"/>
        <v>12</v>
      </c>
      <c r="BF23" s="28">
        <v>0</v>
      </c>
      <c r="BG23" s="28">
        <v>0</v>
      </c>
      <c r="BH23" s="28">
        <v>0</v>
      </c>
      <c r="BI23" s="28">
        <v>12</v>
      </c>
      <c r="BJ23" s="28">
        <v>0</v>
      </c>
      <c r="BK23" s="28">
        <v>0</v>
      </c>
      <c r="BL23" s="28">
        <v>0</v>
      </c>
      <c r="BM23" s="24">
        <f t="shared" si="34"/>
        <v>12</v>
      </c>
      <c r="BN23" s="28">
        <v>0</v>
      </c>
      <c r="BO23" s="24">
        <v>0</v>
      </c>
      <c r="BP23" s="24">
        <v>0</v>
      </c>
      <c r="BQ23" s="24">
        <v>16</v>
      </c>
      <c r="BR23" s="24">
        <v>0</v>
      </c>
      <c r="BS23" s="24">
        <v>0</v>
      </c>
      <c r="BT23" s="24">
        <v>0</v>
      </c>
      <c r="BU23" s="24">
        <f t="shared" si="35"/>
        <v>16</v>
      </c>
      <c r="BV23" s="28">
        <v>0</v>
      </c>
      <c r="BW23" s="24">
        <v>0</v>
      </c>
      <c r="BX23" s="24">
        <v>0</v>
      </c>
      <c r="BY23" s="24">
        <v>18</v>
      </c>
      <c r="BZ23" s="24">
        <v>0</v>
      </c>
      <c r="CA23" s="24">
        <v>0</v>
      </c>
      <c r="CB23" s="24">
        <v>0</v>
      </c>
      <c r="CC23" s="24">
        <f t="shared" si="36"/>
        <v>18</v>
      </c>
      <c r="CD23" s="28">
        <v>0</v>
      </c>
      <c r="CE23" s="24">
        <v>0</v>
      </c>
      <c r="CF23" s="24">
        <v>0</v>
      </c>
      <c r="CG23" s="24">
        <v>12</v>
      </c>
      <c r="CH23" s="24">
        <v>0</v>
      </c>
      <c r="CI23" s="24">
        <v>0</v>
      </c>
      <c r="CJ23" s="24">
        <v>0</v>
      </c>
      <c r="CK23" s="24">
        <f t="shared" si="37"/>
        <v>12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38"/>
        <v>0</v>
      </c>
      <c r="CT23" s="24">
        <v>0</v>
      </c>
      <c r="CU23" s="24">
        <v>0</v>
      </c>
      <c r="CV23" s="24">
        <v>0</v>
      </c>
      <c r="CW23" s="24">
        <v>8</v>
      </c>
      <c r="CX23" s="24">
        <v>0</v>
      </c>
      <c r="CY23" s="24">
        <v>0</v>
      </c>
      <c r="CZ23" s="24">
        <v>0</v>
      </c>
      <c r="DA23" s="24">
        <f t="shared" si="39"/>
        <v>8</v>
      </c>
      <c r="DB23" s="28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f t="shared" si="40"/>
        <v>0</v>
      </c>
    </row>
    <row r="24" spans="1:113">
      <c r="A24" s="30" t="s">
        <v>30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28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29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2"/>
        <v>0</v>
      </c>
      <c r="Z24" s="28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30"/>
        <v>0</v>
      </c>
      <c r="AH24" s="28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31"/>
        <v>0</v>
      </c>
      <c r="AP24" s="28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f t="shared" si="32"/>
        <v>0</v>
      </c>
      <c r="AX24" s="28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f t="shared" si="33"/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4">
        <f t="shared" si="34"/>
        <v>0</v>
      </c>
      <c r="BN24" s="28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3</v>
      </c>
      <c r="BU24" s="24">
        <f t="shared" si="35"/>
        <v>3</v>
      </c>
      <c r="BV24" s="28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36"/>
        <v>0</v>
      </c>
      <c r="CD24" s="28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f t="shared" si="37"/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f t="shared" si="38"/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f t="shared" si="39"/>
        <v>0</v>
      </c>
      <c r="DB24" s="28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f t="shared" si="40"/>
        <v>0</v>
      </c>
    </row>
    <row r="25" spans="1:113">
      <c r="A25" s="30" t="s">
        <v>80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28"/>
        <v>0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29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2"/>
        <v>0</v>
      </c>
      <c r="Z25" s="28">
        <v>0</v>
      </c>
      <c r="AA25" s="24">
        <v>0</v>
      </c>
      <c r="AB25" s="24">
        <v>0</v>
      </c>
      <c r="AC25" s="24">
        <v>0</v>
      </c>
      <c r="AD25" s="24">
        <v>14</v>
      </c>
      <c r="AE25" s="24">
        <v>0</v>
      </c>
      <c r="AF25" s="24">
        <v>0</v>
      </c>
      <c r="AG25" s="24">
        <f t="shared" si="30"/>
        <v>14</v>
      </c>
      <c r="AH25" s="28">
        <v>0</v>
      </c>
      <c r="AI25" s="24">
        <v>0</v>
      </c>
      <c r="AJ25" s="24">
        <v>0</v>
      </c>
      <c r="AK25" s="24">
        <v>0</v>
      </c>
      <c r="AL25" s="24">
        <v>10</v>
      </c>
      <c r="AM25" s="24">
        <v>0</v>
      </c>
      <c r="AN25" s="24">
        <v>0</v>
      </c>
      <c r="AO25" s="24">
        <f t="shared" si="31"/>
        <v>10</v>
      </c>
      <c r="AP25" s="28">
        <v>0</v>
      </c>
      <c r="AQ25" s="24">
        <v>0</v>
      </c>
      <c r="AR25" s="24">
        <v>0</v>
      </c>
      <c r="AS25" s="24">
        <v>0</v>
      </c>
      <c r="AT25" s="24">
        <v>14</v>
      </c>
      <c r="AU25" s="24">
        <v>0</v>
      </c>
      <c r="AV25" s="24">
        <v>0</v>
      </c>
      <c r="AW25" s="24">
        <f t="shared" si="32"/>
        <v>14</v>
      </c>
      <c r="AX25" s="28">
        <v>0</v>
      </c>
      <c r="AY25" s="24">
        <v>0</v>
      </c>
      <c r="AZ25" s="24">
        <v>0</v>
      </c>
      <c r="BA25" s="24">
        <v>0</v>
      </c>
      <c r="BB25" s="24">
        <v>16</v>
      </c>
      <c r="BC25" s="24">
        <v>0</v>
      </c>
      <c r="BD25" s="24">
        <v>0</v>
      </c>
      <c r="BE25" s="24">
        <f t="shared" si="33"/>
        <v>16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4">
        <f t="shared" si="34"/>
        <v>0</v>
      </c>
      <c r="BN25" s="28">
        <v>0</v>
      </c>
      <c r="BO25" s="24">
        <v>0</v>
      </c>
      <c r="BP25" s="24">
        <v>0</v>
      </c>
      <c r="BQ25" s="24">
        <v>0</v>
      </c>
      <c r="BR25" s="24">
        <v>17</v>
      </c>
      <c r="BS25" s="24">
        <v>0</v>
      </c>
      <c r="BT25" s="24">
        <v>0</v>
      </c>
      <c r="BU25" s="24">
        <f t="shared" si="35"/>
        <v>17</v>
      </c>
      <c r="BV25" s="28">
        <v>0</v>
      </c>
      <c r="BW25" s="24">
        <v>0</v>
      </c>
      <c r="BX25" s="24">
        <v>0</v>
      </c>
      <c r="BY25" s="24">
        <v>0</v>
      </c>
      <c r="BZ25" s="24">
        <v>14</v>
      </c>
      <c r="CA25" s="24">
        <v>0</v>
      </c>
      <c r="CB25" s="24">
        <v>0</v>
      </c>
      <c r="CC25" s="24">
        <f t="shared" si="36"/>
        <v>14</v>
      </c>
      <c r="CD25" s="28">
        <v>0</v>
      </c>
      <c r="CE25" s="24">
        <v>0</v>
      </c>
      <c r="CF25" s="24">
        <v>0</v>
      </c>
      <c r="CG25" s="24">
        <v>0</v>
      </c>
      <c r="CH25" s="24">
        <v>16</v>
      </c>
      <c r="CI25" s="24">
        <v>0</v>
      </c>
      <c r="CJ25" s="24">
        <v>0</v>
      </c>
      <c r="CK25" s="24">
        <f t="shared" si="37"/>
        <v>16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f t="shared" si="38"/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f t="shared" si="39"/>
        <v>0</v>
      </c>
      <c r="DB25" s="28">
        <v>0</v>
      </c>
      <c r="DC25" s="24">
        <v>0</v>
      </c>
      <c r="DD25" s="24">
        <v>0</v>
      </c>
      <c r="DE25" s="24">
        <v>0</v>
      </c>
      <c r="DF25" s="24">
        <v>12</v>
      </c>
      <c r="DG25" s="24">
        <v>0</v>
      </c>
      <c r="DH25" s="24">
        <v>0</v>
      </c>
      <c r="DI25" s="24">
        <f t="shared" si="40"/>
        <v>12</v>
      </c>
    </row>
    <row r="26" spans="1:113">
      <c r="A26" s="30" t="s">
        <v>52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22</v>
      </c>
      <c r="H26" s="24">
        <v>0</v>
      </c>
      <c r="I26" s="24">
        <f t="shared" si="28"/>
        <v>22</v>
      </c>
      <c r="J26" s="28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22</v>
      </c>
      <c r="P26" s="24">
        <v>0</v>
      </c>
      <c r="Q26" s="24">
        <f t="shared" si="29"/>
        <v>22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22</v>
      </c>
      <c r="X26" s="24">
        <v>0</v>
      </c>
      <c r="Y26" s="24">
        <f t="shared" si="2"/>
        <v>22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si="30"/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36</v>
      </c>
      <c r="AN26" s="24">
        <v>0</v>
      </c>
      <c r="AO26" s="24">
        <f t="shared" si="31"/>
        <v>36</v>
      </c>
      <c r="AP26" s="28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28</v>
      </c>
      <c r="AV26" s="24">
        <v>0</v>
      </c>
      <c r="AW26" s="24">
        <f t="shared" si="32"/>
        <v>28</v>
      </c>
      <c r="AX26" s="28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33</v>
      </c>
      <c r="BD26" s="24">
        <v>0</v>
      </c>
      <c r="BE26" s="24">
        <f t="shared" si="33"/>
        <v>33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8</v>
      </c>
      <c r="BL26" s="28">
        <v>0</v>
      </c>
      <c r="BM26" s="24">
        <f t="shared" si="34"/>
        <v>8</v>
      </c>
      <c r="BN26" s="28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10</v>
      </c>
      <c r="BT26" s="24">
        <v>0</v>
      </c>
      <c r="BU26" s="24">
        <f t="shared" si="35"/>
        <v>10</v>
      </c>
      <c r="BV26" s="28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26</v>
      </c>
      <c r="CB26" s="24">
        <v>0</v>
      </c>
      <c r="CC26" s="24">
        <f t="shared" si="36"/>
        <v>26</v>
      </c>
      <c r="CD26" s="28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28</v>
      </c>
      <c r="CJ26" s="24">
        <v>0</v>
      </c>
      <c r="CK26" s="24">
        <f t="shared" si="37"/>
        <v>28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4</v>
      </c>
      <c r="CR26" s="24">
        <v>0</v>
      </c>
      <c r="CS26" s="24">
        <f t="shared" si="38"/>
        <v>4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f t="shared" si="39"/>
        <v>0</v>
      </c>
      <c r="DB26" s="28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9</v>
      </c>
      <c r="DH26" s="24">
        <v>0</v>
      </c>
      <c r="DI26" s="24">
        <f t="shared" si="40"/>
        <v>9</v>
      </c>
    </row>
    <row r="27" spans="1:113">
      <c r="A27" s="30" t="s">
        <v>69</v>
      </c>
      <c r="B27" s="28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28"/>
        <v>0</v>
      </c>
      <c r="J27" s="28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si="29"/>
        <v>0</v>
      </c>
      <c r="R27" s="28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f t="shared" si="2"/>
        <v>0</v>
      </c>
      <c r="Z27" s="28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f t="shared" si="30"/>
        <v>0</v>
      </c>
      <c r="AH27" s="28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f t="shared" si="31"/>
        <v>0</v>
      </c>
      <c r="AP27" s="28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f t="shared" si="32"/>
        <v>0</v>
      </c>
      <c r="AX27" s="28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f t="shared" si="33"/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4">
        <f t="shared" si="34"/>
        <v>0</v>
      </c>
      <c r="BN27" s="28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f t="shared" si="35"/>
        <v>0</v>
      </c>
      <c r="BV27" s="28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f t="shared" si="36"/>
        <v>0</v>
      </c>
      <c r="CD27" s="28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f t="shared" si="37"/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f t="shared" si="38"/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f t="shared" si="39"/>
        <v>0</v>
      </c>
      <c r="DB27" s="28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f t="shared" si="40"/>
        <v>0</v>
      </c>
    </row>
    <row r="28" spans="1:113">
      <c r="A28" s="33" t="s">
        <v>18</v>
      </c>
      <c r="B28" s="35">
        <f>SUM(B20:B27)</f>
        <v>0</v>
      </c>
      <c r="C28" s="35">
        <f t="shared" ref="C28:I28" si="41">SUM(C20:C26)</f>
        <v>0</v>
      </c>
      <c r="D28" s="35">
        <f t="shared" si="41"/>
        <v>0</v>
      </c>
      <c r="E28" s="35">
        <f t="shared" si="41"/>
        <v>0</v>
      </c>
      <c r="F28" s="35">
        <f t="shared" si="41"/>
        <v>0</v>
      </c>
      <c r="G28" s="35">
        <f t="shared" si="41"/>
        <v>22</v>
      </c>
      <c r="H28" s="35">
        <f t="shared" si="41"/>
        <v>0</v>
      </c>
      <c r="I28" s="35">
        <f t="shared" si="41"/>
        <v>22</v>
      </c>
      <c r="J28" s="35">
        <f>SUM(J20:J27)</f>
        <v>0</v>
      </c>
      <c r="K28" s="35">
        <f t="shared" ref="K28:Q28" si="42">SUM(K20:K26)</f>
        <v>0</v>
      </c>
      <c r="L28" s="35">
        <f t="shared" si="42"/>
        <v>0</v>
      </c>
      <c r="M28" s="35">
        <f t="shared" si="42"/>
        <v>0</v>
      </c>
      <c r="N28" s="35">
        <f t="shared" si="42"/>
        <v>0</v>
      </c>
      <c r="O28" s="35">
        <f t="shared" si="42"/>
        <v>22</v>
      </c>
      <c r="P28" s="35">
        <f t="shared" si="42"/>
        <v>0</v>
      </c>
      <c r="Q28" s="35">
        <f t="shared" si="42"/>
        <v>22</v>
      </c>
      <c r="R28" s="35">
        <f>SUM(R20:R27)</f>
        <v>0</v>
      </c>
      <c r="S28" s="35">
        <f t="shared" ref="S28:BN28" si="43">SUM(S20:S26)</f>
        <v>0</v>
      </c>
      <c r="T28" s="35">
        <f t="shared" si="43"/>
        <v>0</v>
      </c>
      <c r="U28" s="35">
        <f t="shared" si="43"/>
        <v>0</v>
      </c>
      <c r="V28" s="35">
        <f t="shared" si="43"/>
        <v>0</v>
      </c>
      <c r="W28" s="35">
        <f t="shared" si="43"/>
        <v>22</v>
      </c>
      <c r="X28" s="35">
        <f t="shared" si="43"/>
        <v>0</v>
      </c>
      <c r="Y28" s="35">
        <f t="shared" si="43"/>
        <v>22</v>
      </c>
      <c r="Z28" s="35">
        <f t="shared" si="43"/>
        <v>0</v>
      </c>
      <c r="AA28" s="35">
        <f t="shared" si="43"/>
        <v>20</v>
      </c>
      <c r="AB28" s="35">
        <f t="shared" si="43"/>
        <v>8</v>
      </c>
      <c r="AC28" s="35">
        <f t="shared" si="43"/>
        <v>0</v>
      </c>
      <c r="AD28" s="35">
        <f t="shared" si="43"/>
        <v>14</v>
      </c>
      <c r="AE28" s="35">
        <f t="shared" si="43"/>
        <v>0</v>
      </c>
      <c r="AF28" s="35">
        <f t="shared" si="43"/>
        <v>0</v>
      </c>
      <c r="AG28" s="35">
        <f t="shared" si="43"/>
        <v>42</v>
      </c>
      <c r="AH28" s="35">
        <f t="shared" si="43"/>
        <v>4</v>
      </c>
      <c r="AI28" s="35">
        <f t="shared" si="43"/>
        <v>20</v>
      </c>
      <c r="AJ28" s="35">
        <f t="shared" si="43"/>
        <v>0</v>
      </c>
      <c r="AK28" s="35">
        <f t="shared" si="43"/>
        <v>16</v>
      </c>
      <c r="AL28" s="35">
        <f t="shared" si="43"/>
        <v>10</v>
      </c>
      <c r="AM28" s="35">
        <f t="shared" si="43"/>
        <v>36</v>
      </c>
      <c r="AN28" s="35">
        <f t="shared" si="43"/>
        <v>0</v>
      </c>
      <c r="AO28" s="35">
        <f t="shared" si="43"/>
        <v>86</v>
      </c>
      <c r="AP28" s="35">
        <f t="shared" si="43"/>
        <v>0</v>
      </c>
      <c r="AQ28" s="35">
        <f t="shared" si="43"/>
        <v>20</v>
      </c>
      <c r="AR28" s="35">
        <f t="shared" si="43"/>
        <v>0</v>
      </c>
      <c r="AS28" s="35">
        <f t="shared" si="43"/>
        <v>16</v>
      </c>
      <c r="AT28" s="35">
        <f t="shared" si="43"/>
        <v>14</v>
      </c>
      <c r="AU28" s="35">
        <f t="shared" si="43"/>
        <v>28</v>
      </c>
      <c r="AV28" s="35">
        <f t="shared" si="43"/>
        <v>0</v>
      </c>
      <c r="AW28" s="35">
        <f t="shared" si="43"/>
        <v>78</v>
      </c>
      <c r="AX28" s="35">
        <f t="shared" si="43"/>
        <v>0</v>
      </c>
      <c r="AY28" s="35">
        <f t="shared" si="43"/>
        <v>16</v>
      </c>
      <c r="AZ28" s="35">
        <f t="shared" si="43"/>
        <v>24</v>
      </c>
      <c r="BA28" s="35">
        <f t="shared" si="43"/>
        <v>12</v>
      </c>
      <c r="BB28" s="35">
        <f t="shared" si="43"/>
        <v>16</v>
      </c>
      <c r="BC28" s="35">
        <f t="shared" si="43"/>
        <v>33</v>
      </c>
      <c r="BD28" s="35">
        <f t="shared" si="43"/>
        <v>0</v>
      </c>
      <c r="BE28" s="35">
        <f t="shared" si="43"/>
        <v>101</v>
      </c>
      <c r="BF28" s="35">
        <f t="shared" si="43"/>
        <v>8</v>
      </c>
      <c r="BG28" s="35">
        <f t="shared" si="43"/>
        <v>0</v>
      </c>
      <c r="BH28" s="35">
        <f t="shared" si="43"/>
        <v>0</v>
      </c>
      <c r="BI28" s="35">
        <f t="shared" si="43"/>
        <v>12</v>
      </c>
      <c r="BJ28" s="35">
        <f t="shared" si="43"/>
        <v>0</v>
      </c>
      <c r="BK28" s="35">
        <f t="shared" si="43"/>
        <v>8</v>
      </c>
      <c r="BL28" s="35">
        <f t="shared" si="43"/>
        <v>0</v>
      </c>
      <c r="BM28" s="35">
        <f t="shared" si="43"/>
        <v>28</v>
      </c>
      <c r="BN28" s="35">
        <f t="shared" si="43"/>
        <v>0</v>
      </c>
      <c r="BO28" s="35">
        <f>SUM(BO20:BO27)</f>
        <v>20</v>
      </c>
      <c r="BP28" s="35">
        <f t="shared" ref="BP28:DI28" si="44">SUM(BP20:BP26)</f>
        <v>64</v>
      </c>
      <c r="BQ28" s="35">
        <f t="shared" si="44"/>
        <v>16</v>
      </c>
      <c r="BR28" s="35">
        <f t="shared" si="44"/>
        <v>17</v>
      </c>
      <c r="BS28" s="35">
        <f t="shared" si="44"/>
        <v>10</v>
      </c>
      <c r="BT28" s="35">
        <f t="shared" si="44"/>
        <v>3</v>
      </c>
      <c r="BU28" s="35">
        <f t="shared" si="44"/>
        <v>130</v>
      </c>
      <c r="BV28" s="35">
        <f t="shared" si="44"/>
        <v>0</v>
      </c>
      <c r="BW28" s="35">
        <f t="shared" si="44"/>
        <v>20</v>
      </c>
      <c r="BX28" s="35">
        <f t="shared" si="44"/>
        <v>32</v>
      </c>
      <c r="BY28" s="35">
        <f t="shared" si="44"/>
        <v>18</v>
      </c>
      <c r="BZ28" s="35">
        <f t="shared" si="44"/>
        <v>14</v>
      </c>
      <c r="CA28" s="35">
        <f t="shared" si="44"/>
        <v>26</v>
      </c>
      <c r="CB28" s="35">
        <f t="shared" si="44"/>
        <v>0</v>
      </c>
      <c r="CC28" s="35">
        <f t="shared" si="44"/>
        <v>110</v>
      </c>
      <c r="CD28" s="35">
        <f t="shared" si="44"/>
        <v>0</v>
      </c>
      <c r="CE28" s="35">
        <f t="shared" si="44"/>
        <v>0</v>
      </c>
      <c r="CF28" s="35">
        <f t="shared" si="44"/>
        <v>0</v>
      </c>
      <c r="CG28" s="35">
        <f t="shared" si="44"/>
        <v>12</v>
      </c>
      <c r="CH28" s="35">
        <f t="shared" si="44"/>
        <v>16</v>
      </c>
      <c r="CI28" s="35">
        <f t="shared" si="44"/>
        <v>28</v>
      </c>
      <c r="CJ28" s="35">
        <f t="shared" si="44"/>
        <v>0</v>
      </c>
      <c r="CK28" s="35">
        <f t="shared" si="44"/>
        <v>56</v>
      </c>
      <c r="CL28" s="35">
        <f t="shared" si="44"/>
        <v>0</v>
      </c>
      <c r="CM28" s="35">
        <f t="shared" si="44"/>
        <v>8</v>
      </c>
      <c r="CN28" s="35">
        <f t="shared" si="44"/>
        <v>0</v>
      </c>
      <c r="CO28" s="35">
        <f t="shared" si="44"/>
        <v>0</v>
      </c>
      <c r="CP28" s="35">
        <f t="shared" si="44"/>
        <v>0</v>
      </c>
      <c r="CQ28" s="35">
        <f t="shared" si="44"/>
        <v>4</v>
      </c>
      <c r="CR28" s="35">
        <f t="shared" si="44"/>
        <v>0</v>
      </c>
      <c r="CS28" s="35">
        <f t="shared" si="44"/>
        <v>12</v>
      </c>
      <c r="CT28" s="35">
        <f t="shared" si="44"/>
        <v>0</v>
      </c>
      <c r="CU28" s="35">
        <f t="shared" si="44"/>
        <v>16</v>
      </c>
      <c r="CV28" s="35">
        <f t="shared" si="44"/>
        <v>0</v>
      </c>
      <c r="CW28" s="35">
        <f t="shared" si="44"/>
        <v>8</v>
      </c>
      <c r="CX28" s="35">
        <f t="shared" si="44"/>
        <v>0</v>
      </c>
      <c r="CY28" s="35">
        <f t="shared" si="44"/>
        <v>0</v>
      </c>
      <c r="CZ28" s="35">
        <f t="shared" si="44"/>
        <v>0</v>
      </c>
      <c r="DA28" s="35">
        <f t="shared" si="44"/>
        <v>24</v>
      </c>
      <c r="DB28" s="35">
        <f t="shared" si="44"/>
        <v>4</v>
      </c>
      <c r="DC28" s="35">
        <f t="shared" si="44"/>
        <v>16</v>
      </c>
      <c r="DD28" s="35">
        <f t="shared" si="44"/>
        <v>0</v>
      </c>
      <c r="DE28" s="35">
        <f t="shared" si="44"/>
        <v>0</v>
      </c>
      <c r="DF28" s="35">
        <f t="shared" si="44"/>
        <v>12</v>
      </c>
      <c r="DG28" s="35">
        <f t="shared" si="44"/>
        <v>9</v>
      </c>
      <c r="DH28" s="35">
        <f t="shared" si="44"/>
        <v>0</v>
      </c>
      <c r="DI28" s="35">
        <f t="shared" si="44"/>
        <v>41</v>
      </c>
    </row>
    <row r="29" spans="1:113">
      <c r="A29" s="38" t="s">
        <v>23</v>
      </c>
      <c r="I29" s="26"/>
      <c r="Q29" s="26"/>
      <c r="Y29" s="26"/>
      <c r="AF29" s="2"/>
      <c r="AG29" s="26"/>
      <c r="AN29" s="2"/>
      <c r="AO29" s="26"/>
      <c r="AV29" s="2"/>
      <c r="AW29" s="26"/>
      <c r="BD29" s="2"/>
      <c r="BE29" s="26"/>
      <c r="BL29" s="2"/>
      <c r="BM29" s="26"/>
      <c r="BT29" s="2"/>
      <c r="BU29" s="26"/>
      <c r="CB29" s="2"/>
      <c r="CC29" s="26"/>
      <c r="CJ29" s="2"/>
      <c r="CK29" s="26"/>
      <c r="CR29" s="2"/>
      <c r="CS29" s="26"/>
      <c r="CZ29" s="2"/>
      <c r="DA29" s="26"/>
      <c r="DH29" s="2"/>
      <c r="DI29" s="26"/>
    </row>
    <row r="30" spans="1:113">
      <c r="A30" s="31" t="s">
        <v>32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ref="I30:I38" si="45">SUM(B30:H30)</f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ref="Q30:Q38" si="46">SUM(J30:P30)</f>
        <v>0</v>
      </c>
      <c r="R30" s="2">
        <v>0</v>
      </c>
      <c r="S30" s="2">
        <v>0</v>
      </c>
      <c r="T30" s="2">
        <v>28</v>
      </c>
      <c r="U30" s="2">
        <v>0</v>
      </c>
      <c r="V30" s="2">
        <v>0</v>
      </c>
      <c r="W30" s="2">
        <v>0</v>
      </c>
      <c r="X30" s="2">
        <v>0</v>
      </c>
      <c r="Y30" s="11">
        <f t="shared" si="2"/>
        <v>28</v>
      </c>
      <c r="Z30" s="2">
        <v>0</v>
      </c>
      <c r="AA30" s="2">
        <v>0</v>
      </c>
      <c r="AB30" s="2">
        <v>28</v>
      </c>
      <c r="AC30" s="2">
        <v>0</v>
      </c>
      <c r="AD30" s="2">
        <v>28</v>
      </c>
      <c r="AE30" s="2">
        <v>0</v>
      </c>
      <c r="AF30" s="2">
        <v>0</v>
      </c>
      <c r="AG30" s="11">
        <f t="shared" ref="AG30:AG38" si="47">SUM(Z30:AF30)</f>
        <v>56</v>
      </c>
      <c r="AH30" s="2">
        <v>0</v>
      </c>
      <c r="AI30" s="2">
        <v>0</v>
      </c>
      <c r="AJ30" s="2">
        <v>28</v>
      </c>
      <c r="AK30" s="2">
        <v>0</v>
      </c>
      <c r="AL30" s="2">
        <v>28</v>
      </c>
      <c r="AM30" s="2">
        <v>0</v>
      </c>
      <c r="AN30" s="2">
        <v>0</v>
      </c>
      <c r="AO30" s="11">
        <f t="shared" ref="AO30:AO38" si="48">SUM(AH30:AN30)</f>
        <v>56</v>
      </c>
      <c r="AP30" s="2">
        <v>0</v>
      </c>
      <c r="AQ30" s="2">
        <v>0</v>
      </c>
      <c r="AR30" s="2">
        <v>28</v>
      </c>
      <c r="AS30" s="2">
        <v>0</v>
      </c>
      <c r="AT30" s="2">
        <v>28</v>
      </c>
      <c r="AU30" s="2">
        <v>0</v>
      </c>
      <c r="AV30" s="2">
        <v>0</v>
      </c>
      <c r="AW30" s="11">
        <f t="shared" ref="AW30:AW38" si="49">SUM(AP30:AV30)</f>
        <v>56</v>
      </c>
      <c r="AX30" s="2">
        <v>0</v>
      </c>
      <c r="AY30" s="2">
        <v>0</v>
      </c>
      <c r="AZ30" s="2">
        <v>28</v>
      </c>
      <c r="BA30" s="2">
        <v>0</v>
      </c>
      <c r="BB30" s="2">
        <v>28</v>
      </c>
      <c r="BC30" s="2">
        <v>0</v>
      </c>
      <c r="BD30" s="2">
        <v>0</v>
      </c>
      <c r="BE30" s="11">
        <f t="shared" ref="BE30:BE38" si="50">SUM(AX30:BD30)</f>
        <v>56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ref="BM30:BM38" si="51">SUM(BF30:BL30)</f>
        <v>0</v>
      </c>
      <c r="BN30" s="2">
        <v>0</v>
      </c>
      <c r="BO30" s="2">
        <v>0</v>
      </c>
      <c r="BP30" s="2">
        <v>28</v>
      </c>
      <c r="BQ30" s="2">
        <v>0</v>
      </c>
      <c r="BR30" s="2">
        <v>28</v>
      </c>
      <c r="BS30" s="2">
        <v>0</v>
      </c>
      <c r="BT30" s="2">
        <v>0</v>
      </c>
      <c r="BU30" s="11">
        <f t="shared" ref="BU30:BU38" si="52">SUM(BN30:BT30)</f>
        <v>56</v>
      </c>
      <c r="BV30" s="2">
        <v>0</v>
      </c>
      <c r="BW30" s="2">
        <v>0</v>
      </c>
      <c r="BX30" s="2">
        <v>0</v>
      </c>
      <c r="BY30" s="2">
        <v>0</v>
      </c>
      <c r="BZ30" s="2">
        <v>28</v>
      </c>
      <c r="CA30" s="2">
        <v>0</v>
      </c>
      <c r="CB30" s="2">
        <v>0</v>
      </c>
      <c r="CC30" s="11">
        <f t="shared" ref="CC30:CC38" si="53">SUM(BV30:CB30)</f>
        <v>28</v>
      </c>
      <c r="CD30" s="99">
        <v>0</v>
      </c>
      <c r="CE30" s="99">
        <v>0</v>
      </c>
      <c r="CF30" s="99">
        <v>0</v>
      </c>
      <c r="CG30" s="99">
        <v>0</v>
      </c>
      <c r="CH30" s="99">
        <v>28</v>
      </c>
      <c r="CI30" s="99">
        <v>0</v>
      </c>
      <c r="CJ30" s="99">
        <v>0</v>
      </c>
      <c r="CK30" s="11">
        <f t="shared" ref="CK30:CK38" si="54">SUM(CD30:CJ30)</f>
        <v>28</v>
      </c>
      <c r="CL30" s="99">
        <v>0</v>
      </c>
      <c r="CM30" s="99">
        <v>0</v>
      </c>
      <c r="CN30" s="99">
        <v>28</v>
      </c>
      <c r="CO30" s="99">
        <v>0</v>
      </c>
      <c r="CP30" s="99">
        <v>28</v>
      </c>
      <c r="CQ30" s="99">
        <v>0</v>
      </c>
      <c r="CR30" s="99">
        <v>0</v>
      </c>
      <c r="CS30" s="11">
        <f t="shared" ref="CS30:CS38" si="55">SUM(CL30:CR30)</f>
        <v>56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11">
        <f t="shared" ref="DA30:DA38" si="56">SUM(CT30:CZ30)</f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11">
        <f t="shared" ref="DI30:DI38" si="57">SUM(DB30:DH30)</f>
        <v>0</v>
      </c>
    </row>
    <row r="31" spans="1:113">
      <c r="A31" s="31" t="s">
        <v>33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45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1">
        <f t="shared" si="46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2"/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47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48"/>
        <v>0</v>
      </c>
      <c r="AP31" s="2">
        <v>0</v>
      </c>
      <c r="AQ31" s="2">
        <v>23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49"/>
        <v>23</v>
      </c>
      <c r="AX31" s="2">
        <v>0</v>
      </c>
      <c r="AY31" s="2">
        <v>23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50"/>
        <v>23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51"/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52"/>
        <v>0</v>
      </c>
      <c r="BV31" s="2">
        <v>25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53"/>
        <v>25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54"/>
        <v>0</v>
      </c>
      <c r="CL31" s="2">
        <v>0</v>
      </c>
      <c r="CM31" s="2">
        <v>25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55"/>
        <v>25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11">
        <f t="shared" si="56"/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11">
        <f t="shared" si="57"/>
        <v>0</v>
      </c>
    </row>
    <row r="32" spans="1:113">
      <c r="A32" s="31" t="s">
        <v>34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45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46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2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47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48"/>
        <v>0</v>
      </c>
      <c r="AP32" s="2">
        <v>0</v>
      </c>
      <c r="AQ32" s="2">
        <v>0</v>
      </c>
      <c r="AR32" s="2">
        <v>50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49"/>
        <v>50</v>
      </c>
      <c r="AX32" s="2">
        <v>0</v>
      </c>
      <c r="AY32" s="2">
        <v>0</v>
      </c>
      <c r="AZ32" s="2">
        <v>0</v>
      </c>
      <c r="BA32" s="2">
        <v>50</v>
      </c>
      <c r="BB32" s="2">
        <v>0</v>
      </c>
      <c r="BC32" s="2">
        <v>0</v>
      </c>
      <c r="BD32" s="2">
        <v>0</v>
      </c>
      <c r="BE32" s="11">
        <f t="shared" si="50"/>
        <v>50</v>
      </c>
      <c r="BF32" s="2">
        <v>0</v>
      </c>
      <c r="BG32" s="2">
        <v>0</v>
      </c>
      <c r="BH32" s="2">
        <v>9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51"/>
        <v>9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52"/>
        <v>0</v>
      </c>
      <c r="BV32" s="2">
        <v>0</v>
      </c>
      <c r="BW32" s="2">
        <v>50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53"/>
        <v>50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54"/>
        <v>0</v>
      </c>
      <c r="CL32" s="2">
        <v>0</v>
      </c>
      <c r="CM32" s="2">
        <v>0</v>
      </c>
      <c r="CN32" s="2">
        <v>50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55"/>
        <v>50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11">
        <f t="shared" si="56"/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11">
        <f t="shared" si="57"/>
        <v>0</v>
      </c>
    </row>
    <row r="33" spans="1:113">
      <c r="A33" s="3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45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46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2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47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48"/>
        <v>0</v>
      </c>
      <c r="AP33" s="2">
        <v>50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49"/>
        <v>50</v>
      </c>
      <c r="AX33" s="2">
        <v>50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50"/>
        <v>50</v>
      </c>
      <c r="BF33" s="2">
        <v>50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51"/>
        <v>50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52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53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54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55"/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11">
        <f t="shared" si="56"/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11">
        <f t="shared" si="57"/>
        <v>0</v>
      </c>
    </row>
    <row r="34" spans="1:113">
      <c r="A34" s="31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45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46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2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47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48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1">
        <f t="shared" si="49"/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11">
        <f t="shared" si="50"/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11">
        <f t="shared" si="51"/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11">
        <f t="shared" si="52"/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11">
        <f t="shared" si="53"/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11">
        <f t="shared" si="54"/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11">
        <f t="shared" si="55"/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11">
        <f t="shared" si="56"/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11">
        <f t="shared" si="57"/>
        <v>0</v>
      </c>
    </row>
    <row r="35" spans="1:113">
      <c r="A35" s="31" t="s">
        <v>37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45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46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2"/>
        <v>0</v>
      </c>
      <c r="Z35" s="2">
        <v>22</v>
      </c>
      <c r="AA35" s="2">
        <v>24</v>
      </c>
      <c r="AB35" s="2">
        <v>0</v>
      </c>
      <c r="AC35" s="2">
        <v>24</v>
      </c>
      <c r="AD35" s="2">
        <v>20</v>
      </c>
      <c r="AE35" s="2">
        <v>0</v>
      </c>
      <c r="AF35" s="2">
        <v>0</v>
      </c>
      <c r="AG35" s="11">
        <f t="shared" si="47"/>
        <v>90</v>
      </c>
      <c r="AH35" s="2">
        <v>22</v>
      </c>
      <c r="AI35" s="2">
        <v>24</v>
      </c>
      <c r="AJ35" s="2">
        <v>0</v>
      </c>
      <c r="AK35" s="2">
        <v>24</v>
      </c>
      <c r="AL35" s="2">
        <v>20</v>
      </c>
      <c r="AM35" s="2">
        <v>40</v>
      </c>
      <c r="AN35" s="2">
        <v>0</v>
      </c>
      <c r="AO35" s="11">
        <f t="shared" si="48"/>
        <v>130</v>
      </c>
      <c r="AP35" s="2">
        <v>22</v>
      </c>
      <c r="AQ35" s="2">
        <v>24</v>
      </c>
      <c r="AR35" s="2">
        <v>0</v>
      </c>
      <c r="AS35" s="2">
        <v>24</v>
      </c>
      <c r="AT35" s="2">
        <v>20</v>
      </c>
      <c r="AU35" s="2">
        <v>0</v>
      </c>
      <c r="AV35" s="2">
        <v>0</v>
      </c>
      <c r="AW35" s="11">
        <f t="shared" si="49"/>
        <v>90</v>
      </c>
      <c r="AX35" s="2">
        <v>22</v>
      </c>
      <c r="AY35" s="2">
        <v>0</v>
      </c>
      <c r="AZ35" s="2">
        <v>0</v>
      </c>
      <c r="BA35" s="2">
        <v>24</v>
      </c>
      <c r="BB35" s="2">
        <v>20</v>
      </c>
      <c r="BC35" s="2">
        <v>20</v>
      </c>
      <c r="BD35" s="2">
        <v>0</v>
      </c>
      <c r="BE35" s="11">
        <f t="shared" si="50"/>
        <v>86</v>
      </c>
      <c r="BF35" s="2">
        <v>22</v>
      </c>
      <c r="BG35" s="2">
        <v>0</v>
      </c>
      <c r="BH35" s="2">
        <v>0</v>
      </c>
      <c r="BI35" s="2">
        <v>24</v>
      </c>
      <c r="BJ35" s="2">
        <v>20</v>
      </c>
      <c r="BK35" s="2">
        <v>0</v>
      </c>
      <c r="BL35" s="2">
        <v>40</v>
      </c>
      <c r="BM35" s="11">
        <f t="shared" si="51"/>
        <v>106</v>
      </c>
      <c r="BN35" s="2">
        <v>0</v>
      </c>
      <c r="BO35" s="2">
        <v>24</v>
      </c>
      <c r="BP35" s="2">
        <v>0</v>
      </c>
      <c r="BQ35" s="2">
        <v>24</v>
      </c>
      <c r="BR35" s="2">
        <v>20</v>
      </c>
      <c r="BS35" s="2">
        <v>0</v>
      </c>
      <c r="BT35" s="2">
        <v>0</v>
      </c>
      <c r="BU35" s="11">
        <f t="shared" si="52"/>
        <v>68</v>
      </c>
      <c r="BV35" s="2">
        <v>24</v>
      </c>
      <c r="BW35" s="2">
        <v>0</v>
      </c>
      <c r="BX35" s="2">
        <v>20</v>
      </c>
      <c r="BY35" s="2">
        <v>20</v>
      </c>
      <c r="BZ35" s="2">
        <v>0</v>
      </c>
      <c r="CA35" s="2">
        <v>0</v>
      </c>
      <c r="CB35" s="2">
        <v>40</v>
      </c>
      <c r="CC35" s="11">
        <f t="shared" si="53"/>
        <v>104</v>
      </c>
      <c r="CD35" s="2">
        <v>0</v>
      </c>
      <c r="CE35" s="2">
        <v>0</v>
      </c>
      <c r="CF35" s="2">
        <v>0</v>
      </c>
      <c r="CG35" s="2">
        <v>0</v>
      </c>
      <c r="CH35" s="2">
        <v>20</v>
      </c>
      <c r="CI35" s="2">
        <v>0</v>
      </c>
      <c r="CJ35" s="2">
        <v>0</v>
      </c>
      <c r="CK35" s="11">
        <f t="shared" si="54"/>
        <v>20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55"/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11">
        <f t="shared" si="56"/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11">
        <f t="shared" si="57"/>
        <v>0</v>
      </c>
    </row>
    <row r="36" spans="1:113">
      <c r="A36" s="31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1">
        <f t="shared" si="45"/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11">
        <f t="shared" si="46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11">
        <f t="shared" si="2"/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11">
        <f t="shared" si="47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11">
        <f t="shared" si="48"/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1">
        <f t="shared" si="49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11">
        <f t="shared" si="50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11">
        <f t="shared" si="51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11">
        <f t="shared" si="52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11">
        <f t="shared" si="53"/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11">
        <f t="shared" si="54"/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11">
        <f t="shared" si="55"/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11">
        <f t="shared" si="56"/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11">
        <f t="shared" si="57"/>
        <v>0</v>
      </c>
    </row>
    <row r="37" spans="1:113">
      <c r="A37" s="31" t="s">
        <v>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45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46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2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47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48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49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50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51"/>
        <v>0</v>
      </c>
      <c r="BN37" s="2">
        <v>10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52"/>
        <v>10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5">
        <f t="shared" si="53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54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55"/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5">
        <f t="shared" si="56"/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5">
        <f t="shared" si="57"/>
        <v>0</v>
      </c>
    </row>
    <row r="38" spans="1:113">
      <c r="A38" s="31" t="s">
        <v>53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5">
        <f t="shared" si="45"/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5">
        <f t="shared" si="46"/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5">
        <f t="shared" si="2"/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5">
        <f t="shared" si="47"/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5">
        <f t="shared" si="48"/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5">
        <f t="shared" si="49"/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5">
        <f t="shared" si="50"/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5">
        <f t="shared" si="51"/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5">
        <f t="shared" si="52"/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5">
        <f t="shared" si="53"/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5">
        <f t="shared" si="54"/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5">
        <f t="shared" si="55"/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5">
        <f t="shared" si="56"/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5">
        <f t="shared" si="57"/>
        <v>0</v>
      </c>
    </row>
    <row r="39" spans="1:113">
      <c r="A39" s="34" t="s">
        <v>18</v>
      </c>
      <c r="B39" s="36">
        <f>SUM(B30:B38)</f>
        <v>0</v>
      </c>
      <c r="C39" s="36">
        <f t="shared" ref="C39:I39" si="58">SUM(C30:C38)</f>
        <v>0</v>
      </c>
      <c r="D39" s="36">
        <f t="shared" si="58"/>
        <v>0</v>
      </c>
      <c r="E39" s="36">
        <f t="shared" si="58"/>
        <v>0</v>
      </c>
      <c r="F39" s="36">
        <f t="shared" si="58"/>
        <v>0</v>
      </c>
      <c r="G39" s="36">
        <f t="shared" si="58"/>
        <v>0</v>
      </c>
      <c r="H39" s="36">
        <f t="shared" si="58"/>
        <v>0</v>
      </c>
      <c r="I39" s="36">
        <f t="shared" si="58"/>
        <v>0</v>
      </c>
      <c r="J39" s="36">
        <f>SUM(J30:J38)</f>
        <v>0</v>
      </c>
      <c r="K39" s="36">
        <f t="shared" ref="K39:Q39" si="59">SUM(K30:K38)</f>
        <v>0</v>
      </c>
      <c r="L39" s="36">
        <f t="shared" si="59"/>
        <v>0</v>
      </c>
      <c r="M39" s="36">
        <f t="shared" si="59"/>
        <v>0</v>
      </c>
      <c r="N39" s="36">
        <f t="shared" si="59"/>
        <v>0</v>
      </c>
      <c r="O39" s="36">
        <f t="shared" si="59"/>
        <v>0</v>
      </c>
      <c r="P39" s="36">
        <f t="shared" si="59"/>
        <v>0</v>
      </c>
      <c r="Q39" s="36">
        <f t="shared" si="59"/>
        <v>0</v>
      </c>
      <c r="R39" s="36">
        <f>SUM(R30:R38)</f>
        <v>0</v>
      </c>
      <c r="S39" s="36">
        <f t="shared" ref="S39:Y39" si="60">SUM(S30:S38)</f>
        <v>0</v>
      </c>
      <c r="T39" s="36">
        <f t="shared" si="60"/>
        <v>28</v>
      </c>
      <c r="U39" s="36">
        <f t="shared" si="60"/>
        <v>0</v>
      </c>
      <c r="V39" s="36">
        <f t="shared" si="60"/>
        <v>0</v>
      </c>
      <c r="W39" s="36">
        <f t="shared" si="60"/>
        <v>0</v>
      </c>
      <c r="X39" s="36">
        <f t="shared" si="60"/>
        <v>0</v>
      </c>
      <c r="Y39" s="36">
        <f t="shared" si="60"/>
        <v>28</v>
      </c>
      <c r="Z39" s="36">
        <f>SUM(Z30:Z38)</f>
        <v>22</v>
      </c>
      <c r="AA39" s="36">
        <f t="shared" ref="AA39:AG39" si="61">SUM(AA30:AA38)</f>
        <v>24</v>
      </c>
      <c r="AB39" s="36">
        <f t="shared" si="61"/>
        <v>28</v>
      </c>
      <c r="AC39" s="36">
        <f t="shared" si="61"/>
        <v>24</v>
      </c>
      <c r="AD39" s="36">
        <f t="shared" si="61"/>
        <v>48</v>
      </c>
      <c r="AE39" s="36">
        <f t="shared" si="61"/>
        <v>0</v>
      </c>
      <c r="AF39" s="36">
        <f t="shared" si="61"/>
        <v>0</v>
      </c>
      <c r="AG39" s="36">
        <f t="shared" si="61"/>
        <v>146</v>
      </c>
      <c r="AH39" s="36">
        <f>SUM(AH30:AH38)</f>
        <v>22</v>
      </c>
      <c r="AI39" s="36">
        <f t="shared" ref="AI39:AO39" si="62">SUM(AI30:AI38)</f>
        <v>24</v>
      </c>
      <c r="AJ39" s="36">
        <f t="shared" si="62"/>
        <v>28</v>
      </c>
      <c r="AK39" s="36">
        <f t="shared" si="62"/>
        <v>24</v>
      </c>
      <c r="AL39" s="36">
        <f t="shared" si="62"/>
        <v>48</v>
      </c>
      <c r="AM39" s="36">
        <f t="shared" si="62"/>
        <v>40</v>
      </c>
      <c r="AN39" s="36">
        <f t="shared" si="62"/>
        <v>0</v>
      </c>
      <c r="AO39" s="36">
        <f t="shared" si="62"/>
        <v>186</v>
      </c>
      <c r="AP39" s="36">
        <f>SUM(AP30:AP38)</f>
        <v>72</v>
      </c>
      <c r="AQ39" s="36">
        <f t="shared" ref="AQ39:AW39" si="63">SUM(AQ30:AQ38)</f>
        <v>47</v>
      </c>
      <c r="AR39" s="36">
        <f t="shared" si="63"/>
        <v>78</v>
      </c>
      <c r="AS39" s="36">
        <f t="shared" si="63"/>
        <v>24</v>
      </c>
      <c r="AT39" s="36">
        <f t="shared" si="63"/>
        <v>48</v>
      </c>
      <c r="AU39" s="36">
        <f t="shared" si="63"/>
        <v>0</v>
      </c>
      <c r="AV39" s="36">
        <f t="shared" si="63"/>
        <v>0</v>
      </c>
      <c r="AW39" s="36">
        <f t="shared" si="63"/>
        <v>269</v>
      </c>
      <c r="AX39" s="36">
        <f>SUM(AX30:AX38)</f>
        <v>72</v>
      </c>
      <c r="AY39" s="36">
        <f t="shared" ref="AY39:BE39" si="64">SUM(AY30:AY38)</f>
        <v>23</v>
      </c>
      <c r="AZ39" s="36">
        <f t="shared" si="64"/>
        <v>28</v>
      </c>
      <c r="BA39" s="36">
        <f t="shared" si="64"/>
        <v>74</v>
      </c>
      <c r="BB39" s="36">
        <f t="shared" si="64"/>
        <v>48</v>
      </c>
      <c r="BC39" s="36">
        <f t="shared" si="64"/>
        <v>20</v>
      </c>
      <c r="BD39" s="36">
        <f t="shared" si="64"/>
        <v>0</v>
      </c>
      <c r="BE39" s="36">
        <f t="shared" si="64"/>
        <v>265</v>
      </c>
      <c r="BF39" s="36">
        <f>SUM(BF30:BF38)</f>
        <v>72</v>
      </c>
      <c r="BG39" s="36">
        <f t="shared" ref="BG39:BM39" si="65">SUM(BG30:BG38)</f>
        <v>0</v>
      </c>
      <c r="BH39" s="36">
        <f t="shared" si="65"/>
        <v>9</v>
      </c>
      <c r="BI39" s="36">
        <f t="shared" si="65"/>
        <v>24</v>
      </c>
      <c r="BJ39" s="36">
        <f t="shared" si="65"/>
        <v>20</v>
      </c>
      <c r="BK39" s="36">
        <f t="shared" si="65"/>
        <v>0</v>
      </c>
      <c r="BL39" s="36">
        <f t="shared" si="65"/>
        <v>40</v>
      </c>
      <c r="BM39" s="36">
        <f t="shared" si="65"/>
        <v>165</v>
      </c>
      <c r="BN39" s="36">
        <f>SUM(BN30:BN38)</f>
        <v>10</v>
      </c>
      <c r="BO39" s="36">
        <f t="shared" ref="BO39:BU39" si="66">SUM(BO30:BO38)</f>
        <v>24</v>
      </c>
      <c r="BP39" s="36">
        <f t="shared" si="66"/>
        <v>28</v>
      </c>
      <c r="BQ39" s="36">
        <f t="shared" si="66"/>
        <v>24</v>
      </c>
      <c r="BR39" s="36">
        <f t="shared" si="66"/>
        <v>48</v>
      </c>
      <c r="BS39" s="36">
        <f t="shared" si="66"/>
        <v>0</v>
      </c>
      <c r="BT39" s="36">
        <f t="shared" si="66"/>
        <v>0</v>
      </c>
      <c r="BU39" s="36">
        <f t="shared" si="66"/>
        <v>134</v>
      </c>
      <c r="BV39" s="36">
        <f>SUM(BV30:BV38)</f>
        <v>49</v>
      </c>
      <c r="BW39" s="36">
        <f t="shared" ref="BW39:CC39" si="67">SUM(BW30:BW38)</f>
        <v>50</v>
      </c>
      <c r="BX39" s="36">
        <f t="shared" si="67"/>
        <v>20</v>
      </c>
      <c r="BY39" s="36">
        <f t="shared" si="67"/>
        <v>20</v>
      </c>
      <c r="BZ39" s="36">
        <f t="shared" si="67"/>
        <v>28</v>
      </c>
      <c r="CA39" s="36">
        <f t="shared" si="67"/>
        <v>0</v>
      </c>
      <c r="CB39" s="36">
        <f t="shared" si="67"/>
        <v>40</v>
      </c>
      <c r="CC39" s="36">
        <f t="shared" si="67"/>
        <v>207</v>
      </c>
      <c r="CD39" s="36">
        <f>SUM(CD30:CD38)</f>
        <v>0</v>
      </c>
      <c r="CE39" s="36">
        <f t="shared" ref="CE39:CK39" si="68">SUM(CE30:CE38)</f>
        <v>0</v>
      </c>
      <c r="CF39" s="36">
        <f t="shared" si="68"/>
        <v>0</v>
      </c>
      <c r="CG39" s="36">
        <f t="shared" si="68"/>
        <v>0</v>
      </c>
      <c r="CH39" s="36">
        <f t="shared" si="68"/>
        <v>48</v>
      </c>
      <c r="CI39" s="36">
        <f t="shared" si="68"/>
        <v>0</v>
      </c>
      <c r="CJ39" s="36">
        <f t="shared" si="68"/>
        <v>0</v>
      </c>
      <c r="CK39" s="36">
        <f t="shared" si="68"/>
        <v>48</v>
      </c>
      <c r="CL39" s="36">
        <f>SUM(CL30:CL38)</f>
        <v>0</v>
      </c>
      <c r="CM39" s="36">
        <f t="shared" ref="CM39:CS39" si="69">SUM(CM30:CM38)</f>
        <v>25</v>
      </c>
      <c r="CN39" s="36">
        <f t="shared" si="69"/>
        <v>78</v>
      </c>
      <c r="CO39" s="36">
        <f t="shared" si="69"/>
        <v>0</v>
      </c>
      <c r="CP39" s="36">
        <f t="shared" si="69"/>
        <v>28</v>
      </c>
      <c r="CQ39" s="36">
        <f t="shared" si="69"/>
        <v>0</v>
      </c>
      <c r="CR39" s="36">
        <f t="shared" si="69"/>
        <v>0</v>
      </c>
      <c r="CS39" s="36">
        <f t="shared" si="69"/>
        <v>131</v>
      </c>
      <c r="CT39" s="36">
        <f>SUM(CT30:CT38)</f>
        <v>0</v>
      </c>
      <c r="CU39" s="36">
        <f t="shared" ref="CU39:DA39" si="70">SUM(CU30:CU38)</f>
        <v>0</v>
      </c>
      <c r="CV39" s="36">
        <f t="shared" si="70"/>
        <v>0</v>
      </c>
      <c r="CW39" s="36">
        <f t="shared" si="70"/>
        <v>0</v>
      </c>
      <c r="CX39" s="36">
        <f t="shared" si="70"/>
        <v>0</v>
      </c>
      <c r="CY39" s="36">
        <f t="shared" si="70"/>
        <v>0</v>
      </c>
      <c r="CZ39" s="36">
        <f t="shared" si="70"/>
        <v>0</v>
      </c>
      <c r="DA39" s="36">
        <f t="shared" si="70"/>
        <v>0</v>
      </c>
      <c r="DB39" s="36">
        <f>SUM(DB30:DB38)</f>
        <v>0</v>
      </c>
      <c r="DC39" s="36">
        <f t="shared" ref="DC39:DI39" si="71">SUM(DC30:DC38)</f>
        <v>0</v>
      </c>
      <c r="DD39" s="36">
        <f t="shared" si="71"/>
        <v>0</v>
      </c>
      <c r="DE39" s="36">
        <f t="shared" si="71"/>
        <v>0</v>
      </c>
      <c r="DF39" s="36">
        <f t="shared" si="71"/>
        <v>0</v>
      </c>
      <c r="DG39" s="36">
        <f t="shared" si="71"/>
        <v>0</v>
      </c>
      <c r="DH39" s="36">
        <f t="shared" si="71"/>
        <v>0</v>
      </c>
      <c r="DI39" s="36">
        <f t="shared" si="71"/>
        <v>0</v>
      </c>
    </row>
    <row r="40" spans="1:113">
      <c r="A40" s="38" t="s">
        <v>40</v>
      </c>
      <c r="I40" s="37"/>
      <c r="Q40" s="37"/>
      <c r="Y40" s="37"/>
      <c r="AF40" s="2"/>
      <c r="AG40" s="37"/>
      <c r="AN40" s="2"/>
      <c r="AO40" s="37"/>
      <c r="AV40" s="2"/>
      <c r="AW40" s="37"/>
      <c r="BD40" s="2"/>
      <c r="BE40" s="37"/>
      <c r="BL40" s="2"/>
      <c r="BM40" s="37"/>
      <c r="BT40" s="2"/>
      <c r="BU40" s="37"/>
      <c r="CB40" s="2"/>
      <c r="CC40" s="37"/>
      <c r="CJ40" s="2"/>
      <c r="CK40" s="37"/>
      <c r="CR40" s="2"/>
      <c r="CS40" s="37"/>
      <c r="CZ40" s="2"/>
      <c r="DA40" s="37"/>
      <c r="DH40" s="2"/>
      <c r="DI40" s="37"/>
    </row>
    <row r="41" spans="1:113">
      <c r="A41" s="30" t="s">
        <v>41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ref="I41:I45" si="72">SUM(B41:H41)</f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ref="Q41:Q45" si="73">SUM(J41:P41)</f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2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74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f t="shared" ref="AO41:AO46" si="75">SUM(AH41:AN41)</f>
        <v>0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ref="BE41:BE46" si="76">SUM(AX41:BD41)</f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>SUM(BF41:BL41)</f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f t="shared" ref="BU41:BU46" si="77">SUM(BN41:BT41)</f>
        <v>0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ref="CC41:CC46" si="78">SUM(BV41:CB41)</f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ref="CK41:CK46" si="79">SUM(CD41:CJ41)</f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ref="CS41:CS46" si="80">SUM(CL41:CR41)</f>
        <v>0</v>
      </c>
      <c r="CT41" s="28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f t="shared" ref="DA41:DA46" si="81">SUM(CT41:CZ41)</f>
        <v>0</v>
      </c>
      <c r="DB41" s="28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f>SUM(DB41:DH41)</f>
        <v>0</v>
      </c>
    </row>
    <row r="42" spans="1:113">
      <c r="A42" s="30" t="s">
        <v>79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72"/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73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40</v>
      </c>
      <c r="Y42" s="24">
        <f t="shared" si="2"/>
        <v>40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74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40</v>
      </c>
      <c r="AO42" s="24">
        <f t="shared" si="75"/>
        <v>40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ref="AW42:AW47" si="82">SUM(AP42:AV42)</f>
        <v>0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si="76"/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ref="BM42:BM47" si="83">SUM(BF42:BL42)</f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40</v>
      </c>
      <c r="BU42" s="24">
        <f t="shared" si="77"/>
        <v>40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78"/>
        <v>0</v>
      </c>
      <c r="CD42" s="28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110</v>
      </c>
      <c r="CK42" s="24">
        <f t="shared" si="79"/>
        <v>110</v>
      </c>
      <c r="CL42" s="28">
        <v>0</v>
      </c>
      <c r="CM42" s="24">
        <v>0</v>
      </c>
      <c r="CN42" s="24">
        <v>300</v>
      </c>
      <c r="CO42" s="24">
        <v>0</v>
      </c>
      <c r="CP42" s="24">
        <v>0</v>
      </c>
      <c r="CQ42" s="24">
        <v>0</v>
      </c>
      <c r="CR42" s="24">
        <v>0</v>
      </c>
      <c r="CS42" s="24">
        <f t="shared" si="80"/>
        <v>300</v>
      </c>
      <c r="CT42" s="28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f t="shared" si="81"/>
        <v>0</v>
      </c>
      <c r="DB42" s="28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f t="shared" ref="DI42:DI47" si="84">SUM(DB42:DH42)</f>
        <v>0</v>
      </c>
    </row>
    <row r="43" spans="1:113">
      <c r="A43" s="30" t="s">
        <v>49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72"/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73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2"/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74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75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82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76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si="83"/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77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78"/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si="79"/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si="80"/>
        <v>0</v>
      </c>
      <c r="CT43" s="28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f t="shared" si="81"/>
        <v>0</v>
      </c>
      <c r="DB43" s="28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f t="shared" si="84"/>
        <v>0</v>
      </c>
    </row>
    <row r="44" spans="1:113">
      <c r="A44" s="30" t="s">
        <v>51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72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73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2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74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75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82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76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83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77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78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79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80"/>
        <v>0</v>
      </c>
      <c r="CT44" s="28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f t="shared" si="81"/>
        <v>0</v>
      </c>
      <c r="DB44" s="28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f t="shared" si="84"/>
        <v>0</v>
      </c>
    </row>
    <row r="45" spans="1:113">
      <c r="A45" s="30" t="s">
        <v>42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72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73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2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74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75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82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76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83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77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78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79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80"/>
        <v>0</v>
      </c>
      <c r="CT45" s="28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f t="shared" si="81"/>
        <v>0</v>
      </c>
      <c r="DB45" s="28">
        <v>0</v>
      </c>
      <c r="DC45" s="24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f t="shared" si="84"/>
        <v>0</v>
      </c>
    </row>
    <row r="46" spans="1:113">
      <c r="A46" s="30" t="s">
        <v>62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f>SUM(B46:H46)</f>
        <v>0</v>
      </c>
      <c r="J46" s="28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>SUM(J46:P46)</f>
        <v>0</v>
      </c>
      <c r="R46" s="28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f>SUM(R46:X46)</f>
        <v>0</v>
      </c>
      <c r="Z46" s="28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138</v>
      </c>
      <c r="AF46" s="24">
        <v>138</v>
      </c>
      <c r="AG46" s="24">
        <f t="shared" si="74"/>
        <v>276</v>
      </c>
      <c r="AH46" s="28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f t="shared" si="75"/>
        <v>0</v>
      </c>
      <c r="AP46" s="28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f t="shared" si="82"/>
        <v>0</v>
      </c>
      <c r="AX46" s="28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f t="shared" si="76"/>
        <v>0</v>
      </c>
      <c r="BF46" s="28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f t="shared" si="83"/>
        <v>0</v>
      </c>
      <c r="BN46" s="28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f t="shared" si="77"/>
        <v>0</v>
      </c>
      <c r="BV46" s="28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f t="shared" si="78"/>
        <v>0</v>
      </c>
      <c r="CD46" s="28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f t="shared" si="79"/>
        <v>0</v>
      </c>
      <c r="CL46" s="28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f t="shared" si="80"/>
        <v>0</v>
      </c>
      <c r="CT46" s="28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f t="shared" si="81"/>
        <v>0</v>
      </c>
      <c r="DB46" s="28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f t="shared" si="84"/>
        <v>0</v>
      </c>
    </row>
    <row r="47" spans="1:113" s="47" customFormat="1">
      <c r="A47" s="46" t="s">
        <v>61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8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8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f>SUM(Z41:Z46)</f>
        <v>0</v>
      </c>
      <c r="AA47" s="24">
        <f t="shared" ref="AA47:AD47" si="85">SUM(AA41:AA46)</f>
        <v>0</v>
      </c>
      <c r="AB47" s="24">
        <f t="shared" si="85"/>
        <v>0</v>
      </c>
      <c r="AC47" s="24">
        <f t="shared" si="85"/>
        <v>0</v>
      </c>
      <c r="AD47" s="24">
        <f t="shared" si="85"/>
        <v>0</v>
      </c>
      <c r="AE47" s="24">
        <v>0</v>
      </c>
      <c r="AF47" s="24">
        <v>0</v>
      </c>
      <c r="AG47" s="24">
        <v>0</v>
      </c>
      <c r="AH47" s="24">
        <f>SUM(AH41:AH46)</f>
        <v>0</v>
      </c>
      <c r="AI47" s="24">
        <f t="shared" ref="AI47:AM47" si="86">SUM(AI41:AI46)</f>
        <v>0</v>
      </c>
      <c r="AJ47" s="24">
        <f t="shared" si="86"/>
        <v>0</v>
      </c>
      <c r="AK47" s="24">
        <f t="shared" si="86"/>
        <v>0</v>
      </c>
      <c r="AL47" s="24">
        <f t="shared" si="86"/>
        <v>0</v>
      </c>
      <c r="AM47" s="24">
        <f t="shared" si="86"/>
        <v>0</v>
      </c>
      <c r="AN47" s="24">
        <v>0</v>
      </c>
      <c r="AO47" s="24">
        <v>0</v>
      </c>
      <c r="AP47" s="24">
        <f>SUM(AP41:AP46)</f>
        <v>0</v>
      </c>
      <c r="AQ47" s="24">
        <f t="shared" ref="AQ47:AV47" si="87">SUM(AQ41:AQ46)</f>
        <v>0</v>
      </c>
      <c r="AR47" s="24">
        <f t="shared" si="87"/>
        <v>0</v>
      </c>
      <c r="AS47" s="24">
        <f t="shared" si="87"/>
        <v>0</v>
      </c>
      <c r="AT47" s="24">
        <v>0</v>
      </c>
      <c r="AU47" s="24">
        <f t="shared" si="87"/>
        <v>0</v>
      </c>
      <c r="AV47" s="24">
        <f t="shared" si="87"/>
        <v>0</v>
      </c>
      <c r="AW47" s="24">
        <f t="shared" si="82"/>
        <v>0</v>
      </c>
      <c r="AX47" s="24">
        <f>SUM(AX41:AX46)</f>
        <v>0</v>
      </c>
      <c r="AY47" s="24">
        <f t="shared" ref="AY47:BC47" si="88">SUM(AY41:AY46)</f>
        <v>0</v>
      </c>
      <c r="AZ47" s="24">
        <f t="shared" si="88"/>
        <v>0</v>
      </c>
      <c r="BA47" s="24">
        <f t="shared" si="88"/>
        <v>0</v>
      </c>
      <c r="BB47" s="24">
        <f t="shared" si="88"/>
        <v>0</v>
      </c>
      <c r="BC47" s="24">
        <f t="shared" si="88"/>
        <v>0</v>
      </c>
      <c r="BD47" s="24">
        <v>0</v>
      </c>
      <c r="BE47" s="24">
        <v>0</v>
      </c>
      <c r="BF47" s="24">
        <f>SUM(BF41:BF46)</f>
        <v>0</v>
      </c>
      <c r="BG47" s="24">
        <f t="shared" ref="BG47:BL47" si="89">SUM(BG41:BG46)</f>
        <v>0</v>
      </c>
      <c r="BH47" s="24">
        <f t="shared" si="89"/>
        <v>0</v>
      </c>
      <c r="BI47" s="24">
        <f t="shared" si="89"/>
        <v>0</v>
      </c>
      <c r="BJ47" s="24">
        <f t="shared" si="89"/>
        <v>0</v>
      </c>
      <c r="BK47" s="24">
        <f t="shared" si="89"/>
        <v>0</v>
      </c>
      <c r="BL47" s="24">
        <f t="shared" si="89"/>
        <v>0</v>
      </c>
      <c r="BM47" s="24">
        <f t="shared" si="83"/>
        <v>0</v>
      </c>
      <c r="BN47" s="24">
        <f>SUM(BN41:BN46)</f>
        <v>0</v>
      </c>
      <c r="BO47" s="24">
        <f t="shared" ref="BO47:BT47" si="90">SUM(BO41:BO46)</f>
        <v>0</v>
      </c>
      <c r="BP47" s="24">
        <f t="shared" si="90"/>
        <v>0</v>
      </c>
      <c r="BQ47" s="24">
        <v>0</v>
      </c>
      <c r="BR47" s="24">
        <v>0</v>
      </c>
      <c r="BS47" s="24">
        <f t="shared" si="90"/>
        <v>0</v>
      </c>
      <c r="BT47" s="24">
        <f t="shared" si="90"/>
        <v>40</v>
      </c>
      <c r="BU47" s="24">
        <v>0</v>
      </c>
      <c r="BV47" s="24">
        <f>SUM(BV41:BV46)</f>
        <v>0</v>
      </c>
      <c r="BW47" s="24">
        <f t="shared" ref="BW47:CC47" si="91">SUM(BW41:BW46)</f>
        <v>0</v>
      </c>
      <c r="BX47" s="24">
        <f t="shared" si="91"/>
        <v>0</v>
      </c>
      <c r="BY47" s="24">
        <f t="shared" si="91"/>
        <v>0</v>
      </c>
      <c r="BZ47" s="24">
        <f t="shared" si="91"/>
        <v>0</v>
      </c>
      <c r="CA47" s="24">
        <f t="shared" si="91"/>
        <v>0</v>
      </c>
      <c r="CB47" s="24">
        <f t="shared" si="91"/>
        <v>0</v>
      </c>
      <c r="CC47" s="24">
        <f t="shared" si="91"/>
        <v>0</v>
      </c>
      <c r="CD47" s="28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f>SUM(CL41:CL46)</f>
        <v>0</v>
      </c>
      <c r="CM47" s="24">
        <f t="shared" ref="CM47:CS47" si="92">SUM(CM41:CM46)</f>
        <v>0</v>
      </c>
      <c r="CN47" s="24">
        <v>0</v>
      </c>
      <c r="CO47" s="24">
        <f t="shared" si="92"/>
        <v>0</v>
      </c>
      <c r="CP47" s="24">
        <f t="shared" si="92"/>
        <v>0</v>
      </c>
      <c r="CQ47" s="24">
        <f t="shared" si="92"/>
        <v>0</v>
      </c>
      <c r="CR47" s="24">
        <f t="shared" si="92"/>
        <v>0</v>
      </c>
      <c r="CS47" s="24">
        <f t="shared" si="92"/>
        <v>300</v>
      </c>
      <c r="CT47" s="28">
        <v>0</v>
      </c>
      <c r="CU47" s="24">
        <v>0</v>
      </c>
      <c r="CV47" s="24">
        <v>0</v>
      </c>
      <c r="CW47" s="24">
        <v>0</v>
      </c>
      <c r="CX47" s="24">
        <v>0</v>
      </c>
      <c r="CY47" s="24">
        <v>0</v>
      </c>
      <c r="CZ47" s="24">
        <v>0</v>
      </c>
      <c r="DA47" s="24">
        <f t="shared" ref="DA47" si="93">SUM(DA41:DA46)</f>
        <v>0</v>
      </c>
      <c r="DB47" s="24">
        <f>SUM(DB41:DB46)</f>
        <v>0</v>
      </c>
      <c r="DC47" s="24">
        <f t="shared" ref="DC47:DD47" si="94">SUM(DC41:DC46)</f>
        <v>0</v>
      </c>
      <c r="DD47" s="24">
        <f t="shared" si="94"/>
        <v>0</v>
      </c>
      <c r="DE47" s="24">
        <v>155</v>
      </c>
      <c r="DF47" s="24">
        <v>155</v>
      </c>
      <c r="DG47" s="24">
        <v>155</v>
      </c>
      <c r="DH47" s="24">
        <v>155</v>
      </c>
      <c r="DI47" s="24">
        <f t="shared" si="84"/>
        <v>620</v>
      </c>
    </row>
    <row r="48" spans="1:113" s="50" customFormat="1">
      <c r="A48" s="48" t="s">
        <v>18</v>
      </c>
      <c r="B48" s="49">
        <f>SUM(B41:B47)</f>
        <v>0</v>
      </c>
      <c r="C48" s="49">
        <f t="shared" ref="C48:H48" si="95">SUM(C41:C47)</f>
        <v>0</v>
      </c>
      <c r="D48" s="49">
        <f t="shared" si="95"/>
        <v>0</v>
      </c>
      <c r="E48" s="49">
        <f t="shared" si="95"/>
        <v>0</v>
      </c>
      <c r="F48" s="49">
        <f t="shared" si="95"/>
        <v>0</v>
      </c>
      <c r="G48" s="49">
        <f t="shared" si="95"/>
        <v>0</v>
      </c>
      <c r="H48" s="49">
        <f t="shared" si="95"/>
        <v>0</v>
      </c>
      <c r="I48" s="49">
        <f>SUM(I41:I47)</f>
        <v>0</v>
      </c>
      <c r="J48" s="49">
        <f>SUM(J41:J47)</f>
        <v>0</v>
      </c>
      <c r="K48" s="49">
        <f t="shared" ref="K48:P48" si="96">SUM(K41:K47)</f>
        <v>0</v>
      </c>
      <c r="L48" s="49">
        <f t="shared" si="96"/>
        <v>0</v>
      </c>
      <c r="M48" s="49">
        <f t="shared" si="96"/>
        <v>0</v>
      </c>
      <c r="N48" s="49">
        <f t="shared" si="96"/>
        <v>0</v>
      </c>
      <c r="O48" s="49">
        <f t="shared" si="96"/>
        <v>0</v>
      </c>
      <c r="P48" s="49">
        <f t="shared" si="96"/>
        <v>0</v>
      </c>
      <c r="Q48" s="49">
        <f>SUM(Q41:Q47)</f>
        <v>0</v>
      </c>
      <c r="R48" s="49">
        <f>SUM(R41:R47)</f>
        <v>0</v>
      </c>
      <c r="S48" s="49">
        <f t="shared" ref="S48:X48" si="97">SUM(S41:S47)</f>
        <v>0</v>
      </c>
      <c r="T48" s="49">
        <f t="shared" si="97"/>
        <v>0</v>
      </c>
      <c r="U48" s="49">
        <f t="shared" si="97"/>
        <v>0</v>
      </c>
      <c r="V48" s="49">
        <f t="shared" si="97"/>
        <v>0</v>
      </c>
      <c r="W48" s="49">
        <f t="shared" si="97"/>
        <v>0</v>
      </c>
      <c r="X48" s="49">
        <f t="shared" si="97"/>
        <v>40</v>
      </c>
      <c r="Y48" s="49">
        <f>SUM(Y41:Y47)</f>
        <v>40</v>
      </c>
      <c r="Z48" s="49">
        <f t="shared" ref="Z48:CK48" si="98">SUM(Z41:Z47)</f>
        <v>0</v>
      </c>
      <c r="AA48" s="49">
        <f t="shared" si="98"/>
        <v>0</v>
      </c>
      <c r="AB48" s="49">
        <f t="shared" si="98"/>
        <v>0</v>
      </c>
      <c r="AC48" s="49">
        <f t="shared" si="98"/>
        <v>0</v>
      </c>
      <c r="AD48" s="49">
        <f t="shared" si="98"/>
        <v>0</v>
      </c>
      <c r="AE48" s="49">
        <f t="shared" si="98"/>
        <v>138</v>
      </c>
      <c r="AF48" s="49">
        <f t="shared" si="98"/>
        <v>138</v>
      </c>
      <c r="AG48" s="49">
        <f t="shared" si="98"/>
        <v>276</v>
      </c>
      <c r="AH48" s="49">
        <f t="shared" si="98"/>
        <v>0</v>
      </c>
      <c r="AI48" s="49">
        <f t="shared" si="98"/>
        <v>0</v>
      </c>
      <c r="AJ48" s="49">
        <f t="shared" si="98"/>
        <v>0</v>
      </c>
      <c r="AK48" s="49">
        <f t="shared" si="98"/>
        <v>0</v>
      </c>
      <c r="AL48" s="49">
        <f t="shared" si="98"/>
        <v>0</v>
      </c>
      <c r="AM48" s="49">
        <f t="shared" si="98"/>
        <v>0</v>
      </c>
      <c r="AN48" s="49">
        <f>SUM(AN41:AN47)</f>
        <v>40</v>
      </c>
      <c r="AO48" s="49">
        <f t="shared" si="98"/>
        <v>40</v>
      </c>
      <c r="AP48" s="49">
        <f t="shared" si="98"/>
        <v>0</v>
      </c>
      <c r="AQ48" s="49">
        <f t="shared" si="98"/>
        <v>0</v>
      </c>
      <c r="AR48" s="49">
        <f t="shared" si="98"/>
        <v>0</v>
      </c>
      <c r="AS48" s="49">
        <f t="shared" si="98"/>
        <v>0</v>
      </c>
      <c r="AT48" s="49">
        <f t="shared" si="98"/>
        <v>0</v>
      </c>
      <c r="AU48" s="49">
        <f t="shared" si="98"/>
        <v>0</v>
      </c>
      <c r="AV48" s="49">
        <f t="shared" si="98"/>
        <v>0</v>
      </c>
      <c r="AW48" s="49">
        <f t="shared" si="98"/>
        <v>0</v>
      </c>
      <c r="AX48" s="49">
        <f t="shared" si="98"/>
        <v>0</v>
      </c>
      <c r="AY48" s="49">
        <f t="shared" si="98"/>
        <v>0</v>
      </c>
      <c r="AZ48" s="49">
        <f t="shared" si="98"/>
        <v>0</v>
      </c>
      <c r="BA48" s="49">
        <f t="shared" si="98"/>
        <v>0</v>
      </c>
      <c r="BB48" s="49">
        <f t="shared" si="98"/>
        <v>0</v>
      </c>
      <c r="BC48" s="49">
        <f t="shared" si="98"/>
        <v>0</v>
      </c>
      <c r="BD48" s="49">
        <f t="shared" si="98"/>
        <v>0</v>
      </c>
      <c r="BE48" s="49">
        <f t="shared" si="98"/>
        <v>0</v>
      </c>
      <c r="BF48" s="49">
        <f t="shared" si="98"/>
        <v>0</v>
      </c>
      <c r="BG48" s="49">
        <f t="shared" si="98"/>
        <v>0</v>
      </c>
      <c r="BH48" s="49">
        <f t="shared" si="98"/>
        <v>0</v>
      </c>
      <c r="BI48" s="49">
        <f t="shared" si="98"/>
        <v>0</v>
      </c>
      <c r="BJ48" s="49">
        <f t="shared" si="98"/>
        <v>0</v>
      </c>
      <c r="BK48" s="49">
        <f t="shared" si="98"/>
        <v>0</v>
      </c>
      <c r="BL48" s="49">
        <f t="shared" si="98"/>
        <v>0</v>
      </c>
      <c r="BM48" s="49">
        <f t="shared" si="98"/>
        <v>0</v>
      </c>
      <c r="BN48" s="49">
        <f t="shared" si="98"/>
        <v>0</v>
      </c>
      <c r="BO48" s="49">
        <f t="shared" si="98"/>
        <v>0</v>
      </c>
      <c r="BP48" s="49">
        <f t="shared" si="98"/>
        <v>0</v>
      </c>
      <c r="BQ48" s="49">
        <f t="shared" si="98"/>
        <v>0</v>
      </c>
      <c r="BR48" s="49">
        <f t="shared" si="98"/>
        <v>0</v>
      </c>
      <c r="BS48" s="49">
        <f t="shared" si="98"/>
        <v>0</v>
      </c>
      <c r="BT48" s="49">
        <f t="shared" si="98"/>
        <v>80</v>
      </c>
      <c r="BU48" s="49">
        <f t="shared" si="98"/>
        <v>40</v>
      </c>
      <c r="BV48" s="49">
        <f t="shared" si="98"/>
        <v>0</v>
      </c>
      <c r="BW48" s="49">
        <f t="shared" si="98"/>
        <v>0</v>
      </c>
      <c r="BX48" s="49">
        <f t="shared" si="98"/>
        <v>0</v>
      </c>
      <c r="BY48" s="49">
        <f t="shared" si="98"/>
        <v>0</v>
      </c>
      <c r="BZ48" s="49">
        <f t="shared" si="98"/>
        <v>0</v>
      </c>
      <c r="CA48" s="49">
        <f t="shared" si="98"/>
        <v>0</v>
      </c>
      <c r="CB48" s="49">
        <f t="shared" si="98"/>
        <v>0</v>
      </c>
      <c r="CC48" s="49">
        <f t="shared" si="98"/>
        <v>0</v>
      </c>
      <c r="CD48" s="49">
        <f t="shared" si="98"/>
        <v>0</v>
      </c>
      <c r="CE48" s="49">
        <f t="shared" si="98"/>
        <v>0</v>
      </c>
      <c r="CF48" s="49">
        <f t="shared" si="98"/>
        <v>0</v>
      </c>
      <c r="CG48" s="49">
        <f t="shared" si="98"/>
        <v>0</v>
      </c>
      <c r="CH48" s="49">
        <f t="shared" si="98"/>
        <v>0</v>
      </c>
      <c r="CI48" s="49">
        <f t="shared" si="98"/>
        <v>0</v>
      </c>
      <c r="CJ48" s="49">
        <f t="shared" si="98"/>
        <v>110</v>
      </c>
      <c r="CK48" s="49">
        <f t="shared" si="98"/>
        <v>110</v>
      </c>
      <c r="CL48" s="49">
        <f t="shared" ref="CL48:DI48" si="99">SUM(CL41:CL47)</f>
        <v>0</v>
      </c>
      <c r="CM48" s="49">
        <f t="shared" si="99"/>
        <v>0</v>
      </c>
      <c r="CN48" s="49">
        <f t="shared" si="99"/>
        <v>300</v>
      </c>
      <c r="CO48" s="49">
        <f t="shared" si="99"/>
        <v>0</v>
      </c>
      <c r="CP48" s="49">
        <f t="shared" si="99"/>
        <v>0</v>
      </c>
      <c r="CQ48" s="49">
        <f t="shared" si="99"/>
        <v>0</v>
      </c>
      <c r="CR48" s="49">
        <f t="shared" si="99"/>
        <v>0</v>
      </c>
      <c r="CS48" s="49">
        <f t="shared" si="99"/>
        <v>600</v>
      </c>
      <c r="CT48" s="49">
        <f t="shared" si="99"/>
        <v>0</v>
      </c>
      <c r="CU48" s="49">
        <f t="shared" si="99"/>
        <v>0</v>
      </c>
      <c r="CV48" s="49">
        <f t="shared" si="99"/>
        <v>0</v>
      </c>
      <c r="CW48" s="49">
        <f t="shared" si="99"/>
        <v>0</v>
      </c>
      <c r="CX48" s="49">
        <f t="shared" si="99"/>
        <v>0</v>
      </c>
      <c r="CY48" s="49">
        <f t="shared" si="99"/>
        <v>0</v>
      </c>
      <c r="CZ48" s="49">
        <f t="shared" si="99"/>
        <v>0</v>
      </c>
      <c r="DA48" s="49">
        <f t="shared" si="99"/>
        <v>0</v>
      </c>
      <c r="DB48" s="49">
        <f t="shared" si="99"/>
        <v>0</v>
      </c>
      <c r="DC48" s="49">
        <f t="shared" si="99"/>
        <v>0</v>
      </c>
      <c r="DD48" s="49">
        <f t="shared" si="99"/>
        <v>0</v>
      </c>
      <c r="DE48" s="49">
        <f t="shared" si="99"/>
        <v>155</v>
      </c>
      <c r="DF48" s="49">
        <f t="shared" si="99"/>
        <v>155</v>
      </c>
      <c r="DG48" s="49">
        <f t="shared" si="99"/>
        <v>155</v>
      </c>
      <c r="DH48" s="49">
        <f t="shared" si="99"/>
        <v>155</v>
      </c>
      <c r="DI48" s="49">
        <f t="shared" si="99"/>
        <v>620</v>
      </c>
    </row>
    <row r="49" spans="1:113" s="23" customFormat="1" ht="20" thickBot="1">
      <c r="A49" s="27" t="s">
        <v>44</v>
      </c>
      <c r="B49" s="20">
        <f t="shared" ref="B49:I49" si="100">SUM(B18+B28+B39+B48)</f>
        <v>26</v>
      </c>
      <c r="C49" s="20">
        <f t="shared" si="100"/>
        <v>20</v>
      </c>
      <c r="D49" s="20">
        <f t="shared" si="100"/>
        <v>35</v>
      </c>
      <c r="E49" s="20">
        <f t="shared" si="100"/>
        <v>25</v>
      </c>
      <c r="F49" s="20">
        <f t="shared" si="100"/>
        <v>0</v>
      </c>
      <c r="G49" s="20">
        <f t="shared" si="100"/>
        <v>22</v>
      </c>
      <c r="H49" s="20">
        <f t="shared" si="100"/>
        <v>0</v>
      </c>
      <c r="I49" s="20">
        <f t="shared" si="100"/>
        <v>128</v>
      </c>
      <c r="J49" s="20">
        <f t="shared" ref="J49:Q49" si="101">SUM(J18+J28+J39+J48)</f>
        <v>0</v>
      </c>
      <c r="K49" s="20">
        <f t="shared" si="101"/>
        <v>23</v>
      </c>
      <c r="L49" s="20">
        <f t="shared" si="101"/>
        <v>39</v>
      </c>
      <c r="M49" s="20">
        <f t="shared" si="101"/>
        <v>0</v>
      </c>
      <c r="N49" s="20">
        <f t="shared" si="101"/>
        <v>0</v>
      </c>
      <c r="O49" s="20">
        <f t="shared" si="101"/>
        <v>22</v>
      </c>
      <c r="P49" s="20">
        <f t="shared" si="101"/>
        <v>0</v>
      </c>
      <c r="Q49" s="20">
        <f t="shared" si="101"/>
        <v>84</v>
      </c>
      <c r="R49" s="20">
        <f t="shared" ref="R49:CC49" si="102">SUM(R18+R28+R39+R48)</f>
        <v>17</v>
      </c>
      <c r="S49" s="20">
        <f t="shared" si="102"/>
        <v>41</v>
      </c>
      <c r="T49" s="20">
        <f t="shared" si="102"/>
        <v>68</v>
      </c>
      <c r="U49" s="20">
        <f t="shared" si="102"/>
        <v>35</v>
      </c>
      <c r="V49" s="20">
        <f t="shared" si="102"/>
        <v>0</v>
      </c>
      <c r="W49" s="20">
        <f t="shared" si="102"/>
        <v>42</v>
      </c>
      <c r="X49" s="20">
        <f t="shared" si="102"/>
        <v>40</v>
      </c>
      <c r="Y49" s="20">
        <f t="shared" si="102"/>
        <v>243</v>
      </c>
      <c r="Z49" s="20">
        <f t="shared" si="102"/>
        <v>47</v>
      </c>
      <c r="AA49" s="20">
        <f t="shared" si="102"/>
        <v>99</v>
      </c>
      <c r="AB49" s="20">
        <f t="shared" si="102"/>
        <v>76</v>
      </c>
      <c r="AC49" s="20">
        <f t="shared" si="102"/>
        <v>64</v>
      </c>
      <c r="AD49" s="20">
        <f t="shared" si="102"/>
        <v>77</v>
      </c>
      <c r="AE49" s="20">
        <f t="shared" si="102"/>
        <v>138</v>
      </c>
      <c r="AF49" s="20">
        <f t="shared" si="102"/>
        <v>138</v>
      </c>
      <c r="AG49" s="20">
        <f t="shared" si="102"/>
        <v>644</v>
      </c>
      <c r="AH49" s="20">
        <f t="shared" si="102"/>
        <v>49</v>
      </c>
      <c r="AI49" s="20">
        <f t="shared" si="102"/>
        <v>96</v>
      </c>
      <c r="AJ49" s="20">
        <f t="shared" si="102"/>
        <v>67</v>
      </c>
      <c r="AK49" s="20">
        <f t="shared" si="102"/>
        <v>86</v>
      </c>
      <c r="AL49" s="20">
        <f t="shared" si="102"/>
        <v>74</v>
      </c>
      <c r="AM49" s="20">
        <f t="shared" si="102"/>
        <v>110</v>
      </c>
      <c r="AN49" s="20">
        <f t="shared" si="102"/>
        <v>40</v>
      </c>
      <c r="AO49" s="20">
        <f t="shared" si="102"/>
        <v>522</v>
      </c>
      <c r="AP49" s="20">
        <f t="shared" si="102"/>
        <v>93</v>
      </c>
      <c r="AQ49" s="20">
        <f t="shared" si="102"/>
        <v>117</v>
      </c>
      <c r="AR49" s="20">
        <f t="shared" si="102"/>
        <v>115</v>
      </c>
      <c r="AS49" s="20">
        <f t="shared" si="102"/>
        <v>81</v>
      </c>
      <c r="AT49" s="20">
        <f t="shared" si="102"/>
        <v>80</v>
      </c>
      <c r="AU49" s="20">
        <f t="shared" si="102"/>
        <v>59</v>
      </c>
      <c r="AV49" s="20">
        <f t="shared" si="102"/>
        <v>0</v>
      </c>
      <c r="AW49" s="20">
        <f t="shared" si="102"/>
        <v>545</v>
      </c>
      <c r="AX49" s="20">
        <f t="shared" si="102"/>
        <v>96</v>
      </c>
      <c r="AY49" s="20">
        <f t="shared" si="102"/>
        <v>85</v>
      </c>
      <c r="AZ49" s="20">
        <f t="shared" si="102"/>
        <v>87</v>
      </c>
      <c r="BA49" s="20">
        <f t="shared" si="102"/>
        <v>123</v>
      </c>
      <c r="BB49" s="20">
        <f t="shared" si="102"/>
        <v>79</v>
      </c>
      <c r="BC49" s="20">
        <f t="shared" si="102"/>
        <v>80</v>
      </c>
      <c r="BD49" s="20">
        <f t="shared" si="102"/>
        <v>0</v>
      </c>
      <c r="BE49" s="20">
        <f t="shared" si="102"/>
        <v>550</v>
      </c>
      <c r="BF49" s="20">
        <f t="shared" si="102"/>
        <v>105</v>
      </c>
      <c r="BG49" s="20">
        <f t="shared" si="102"/>
        <v>0</v>
      </c>
      <c r="BH49" s="20">
        <f t="shared" si="102"/>
        <v>31</v>
      </c>
      <c r="BI49" s="20">
        <f t="shared" si="102"/>
        <v>75</v>
      </c>
      <c r="BJ49" s="20">
        <f t="shared" si="102"/>
        <v>20</v>
      </c>
      <c r="BK49" s="20">
        <f t="shared" si="102"/>
        <v>32</v>
      </c>
      <c r="BL49" s="20">
        <f t="shared" si="102"/>
        <v>40</v>
      </c>
      <c r="BM49" s="20">
        <f t="shared" si="102"/>
        <v>303</v>
      </c>
      <c r="BN49" s="20">
        <f t="shared" si="102"/>
        <v>10</v>
      </c>
      <c r="BO49" s="20">
        <f t="shared" si="102"/>
        <v>93</v>
      </c>
      <c r="BP49" s="20">
        <f t="shared" si="102"/>
        <v>130</v>
      </c>
      <c r="BQ49" s="20">
        <f t="shared" si="102"/>
        <v>82</v>
      </c>
      <c r="BR49" s="20">
        <f t="shared" si="102"/>
        <v>83</v>
      </c>
      <c r="BS49" s="20">
        <f t="shared" si="102"/>
        <v>42</v>
      </c>
      <c r="BT49" s="20">
        <f t="shared" si="102"/>
        <v>83</v>
      </c>
      <c r="BU49" s="20">
        <f t="shared" si="102"/>
        <v>483</v>
      </c>
      <c r="BV49" s="20">
        <f t="shared" si="102"/>
        <v>49</v>
      </c>
      <c r="BW49" s="20">
        <f t="shared" si="102"/>
        <v>115</v>
      </c>
      <c r="BX49" s="20">
        <f t="shared" si="102"/>
        <v>52</v>
      </c>
      <c r="BY49" s="20">
        <f t="shared" si="102"/>
        <v>75</v>
      </c>
      <c r="BZ49" s="20">
        <f t="shared" si="102"/>
        <v>61</v>
      </c>
      <c r="CA49" s="20">
        <f t="shared" si="102"/>
        <v>48</v>
      </c>
      <c r="CB49" s="20">
        <f t="shared" si="102"/>
        <v>40</v>
      </c>
      <c r="CC49" s="20">
        <f t="shared" si="102"/>
        <v>440</v>
      </c>
      <c r="CD49" s="20">
        <f t="shared" ref="CD49:DI49" si="103">SUM(CD18+CD28+CD39+CD48)</f>
        <v>0</v>
      </c>
      <c r="CE49" s="20">
        <f t="shared" si="103"/>
        <v>0</v>
      </c>
      <c r="CF49" s="20">
        <f t="shared" si="103"/>
        <v>16</v>
      </c>
      <c r="CG49" s="20">
        <f t="shared" si="103"/>
        <v>47</v>
      </c>
      <c r="CH49" s="20">
        <f t="shared" si="103"/>
        <v>81</v>
      </c>
      <c r="CI49" s="20">
        <f t="shared" si="103"/>
        <v>50</v>
      </c>
      <c r="CJ49" s="20">
        <f t="shared" si="103"/>
        <v>110</v>
      </c>
      <c r="CK49" s="20">
        <f t="shared" si="103"/>
        <v>304</v>
      </c>
      <c r="CL49" s="20">
        <f t="shared" si="103"/>
        <v>16</v>
      </c>
      <c r="CM49" s="20">
        <f t="shared" si="103"/>
        <v>79</v>
      </c>
      <c r="CN49" s="20">
        <f t="shared" si="103"/>
        <v>412</v>
      </c>
      <c r="CO49" s="20">
        <f t="shared" si="103"/>
        <v>30</v>
      </c>
      <c r="CP49" s="20">
        <f t="shared" si="103"/>
        <v>42</v>
      </c>
      <c r="CQ49" s="20">
        <f t="shared" si="103"/>
        <v>25</v>
      </c>
      <c r="CR49" s="20">
        <f t="shared" si="103"/>
        <v>0</v>
      </c>
      <c r="CS49" s="20">
        <f t="shared" si="103"/>
        <v>904</v>
      </c>
      <c r="CT49" s="20">
        <f t="shared" si="103"/>
        <v>17</v>
      </c>
      <c r="CU49" s="20">
        <f t="shared" si="103"/>
        <v>38</v>
      </c>
      <c r="CV49" s="20">
        <f t="shared" si="103"/>
        <v>19</v>
      </c>
      <c r="CW49" s="20">
        <f t="shared" si="103"/>
        <v>22</v>
      </c>
      <c r="CX49" s="20">
        <f t="shared" si="103"/>
        <v>8</v>
      </c>
      <c r="CY49" s="20">
        <f t="shared" si="103"/>
        <v>0</v>
      </c>
      <c r="CZ49" s="20">
        <f t="shared" si="103"/>
        <v>0</v>
      </c>
      <c r="DA49" s="20">
        <f t="shared" si="103"/>
        <v>104</v>
      </c>
      <c r="DB49" s="20">
        <f t="shared" si="103"/>
        <v>50</v>
      </c>
      <c r="DC49" s="20">
        <f t="shared" si="103"/>
        <v>57</v>
      </c>
      <c r="DD49" s="20">
        <f t="shared" si="103"/>
        <v>42</v>
      </c>
      <c r="DE49" s="20">
        <f t="shared" si="103"/>
        <v>155</v>
      </c>
      <c r="DF49" s="20">
        <f t="shared" si="103"/>
        <v>167</v>
      </c>
      <c r="DG49" s="20">
        <f t="shared" si="103"/>
        <v>164</v>
      </c>
      <c r="DH49" s="20">
        <f t="shared" si="103"/>
        <v>155</v>
      </c>
      <c r="DI49" s="20">
        <f t="shared" si="103"/>
        <v>790</v>
      </c>
    </row>
    <row r="50" spans="1:113" ht="17" thickTop="1">
      <c r="I50" s="21"/>
      <c r="Q50" s="21"/>
      <c r="Y50" s="21"/>
      <c r="AF50" s="2"/>
      <c r="AG50" s="21">
        <f>AG49/7</f>
        <v>92</v>
      </c>
      <c r="AN50" s="2"/>
      <c r="AO50" s="21">
        <f>AO49/7</f>
        <v>74.571428571428569</v>
      </c>
      <c r="AV50" s="2"/>
      <c r="AW50" s="21">
        <f>AW49/6</f>
        <v>90.833333333333329</v>
      </c>
      <c r="BD50" s="2"/>
      <c r="BE50" s="21">
        <f>BE49/6</f>
        <v>91.666666666666671</v>
      </c>
      <c r="BL50" s="2"/>
      <c r="BM50" s="21">
        <f>BM49/4</f>
        <v>75.75</v>
      </c>
      <c r="BT50" s="2"/>
      <c r="BU50" s="21">
        <f>BU49/7</f>
        <v>69</v>
      </c>
      <c r="CB50" s="2"/>
      <c r="CC50" s="21">
        <f>CC49/6</f>
        <v>73.333333333333329</v>
      </c>
      <c r="CJ50" s="2"/>
      <c r="CK50" s="21">
        <f>CK49/7</f>
        <v>43.428571428571431</v>
      </c>
      <c r="CR50" s="2"/>
      <c r="CS50" s="21">
        <f>CS49/5</f>
        <v>180.8</v>
      </c>
      <c r="CZ50" s="2"/>
      <c r="DA50" s="21">
        <f>DA49/6</f>
        <v>17.333333333333332</v>
      </c>
      <c r="DH50" s="2"/>
      <c r="DI50" s="21">
        <f>DI49/6</f>
        <v>131.66666666666666</v>
      </c>
    </row>
  </sheetData>
  <mergeCells count="3">
    <mergeCell ref="DE2:DH2"/>
    <mergeCell ref="CT2:CZ2"/>
    <mergeCell ref="DB2:DD2"/>
  </mergeCells>
  <pageMargins left="0.7" right="0.7" top="0.75" bottom="0.75" header="0.3" footer="0.3"/>
  <pageSetup paperSize="9" orientation="portrait" horizontalDpi="0" verticalDpi="0"/>
  <cellWatches>
    <cellWatch r="V112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0"/>
  <sheetViews>
    <sheetView workbookViewId="0">
      <pane xSplit="1" topLeftCell="B1" activePane="topRight" state="frozen"/>
      <selection pane="topRight" activeCell="Q47" sqref="Q47"/>
    </sheetView>
  </sheetViews>
  <sheetFormatPr baseColWidth="10" defaultRowHeight="16"/>
  <cols>
    <col min="1" max="1" width="32.6640625" customWidth="1"/>
    <col min="2" max="2" width="10.83203125" style="2"/>
    <col min="3" max="4" width="10.83203125" style="18"/>
    <col min="5" max="8" width="10.83203125" style="14"/>
    <col min="9" max="9" width="11.5" style="14" customWidth="1"/>
    <col min="10" max="15" width="10.83203125" style="14"/>
    <col min="16" max="16" width="10.83203125" style="41"/>
    <col min="17" max="17" width="13.33203125" style="18" bestFit="1" customWidth="1"/>
    <col min="18" max="18" width="10.83203125" style="18"/>
    <col min="19" max="20" width="10.83203125" style="14"/>
    <col min="21" max="21" width="20.33203125" style="14" customWidth="1"/>
    <col min="22" max="16384" width="10.83203125" style="14"/>
  </cols>
  <sheetData>
    <row r="1" spans="1:27">
      <c r="B1" s="19" t="s">
        <v>60</v>
      </c>
      <c r="C1" s="19" t="s">
        <v>60</v>
      </c>
      <c r="D1" s="19" t="s">
        <v>60</v>
      </c>
      <c r="E1" s="19" t="s">
        <v>60</v>
      </c>
      <c r="F1" s="19" t="s">
        <v>60</v>
      </c>
      <c r="G1" s="19" t="s">
        <v>60</v>
      </c>
      <c r="H1" s="19" t="s">
        <v>60</v>
      </c>
      <c r="I1" s="19" t="s">
        <v>60</v>
      </c>
      <c r="J1" s="19" t="s">
        <v>60</v>
      </c>
      <c r="K1" s="19" t="s">
        <v>60</v>
      </c>
      <c r="L1" s="19" t="s">
        <v>60</v>
      </c>
      <c r="M1" s="19" t="s">
        <v>60</v>
      </c>
      <c r="N1" s="19" t="s">
        <v>60</v>
      </c>
      <c r="O1" s="19" t="s">
        <v>60</v>
      </c>
    </row>
    <row r="2" spans="1:27" ht="32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90" t="s">
        <v>20</v>
      </c>
      <c r="O2" s="12" t="s">
        <v>20</v>
      </c>
      <c r="P2" s="62" t="s">
        <v>18</v>
      </c>
      <c r="Q2" s="62" t="s">
        <v>54</v>
      </c>
    </row>
    <row r="3" spans="1:27" s="96" customFormat="1" ht="16" customHeight="1">
      <c r="A3" s="92"/>
      <c r="B3" s="93" t="s">
        <v>71</v>
      </c>
      <c r="C3" s="93" t="s">
        <v>72</v>
      </c>
      <c r="D3" s="93" t="s">
        <v>73</v>
      </c>
      <c r="E3" s="93"/>
      <c r="F3" s="93"/>
      <c r="G3" s="93"/>
      <c r="H3" s="93"/>
      <c r="I3" s="93" t="s">
        <v>74</v>
      </c>
      <c r="J3" s="93" t="s">
        <v>72</v>
      </c>
      <c r="K3" s="93" t="s">
        <v>78</v>
      </c>
      <c r="L3" s="93" t="s">
        <v>74</v>
      </c>
      <c r="M3" s="93"/>
      <c r="N3" s="133" t="s">
        <v>77</v>
      </c>
      <c r="O3" s="133"/>
      <c r="P3" s="94"/>
      <c r="Q3" s="94"/>
      <c r="R3" s="95"/>
    </row>
    <row r="4" spans="1:27" ht="17" thickBot="1">
      <c r="A4" s="38" t="s">
        <v>22</v>
      </c>
      <c r="B4" s="40">
        <v>43576</v>
      </c>
      <c r="C4" s="15">
        <v>43583</v>
      </c>
      <c r="D4" s="15">
        <v>43590</v>
      </c>
      <c r="E4" s="15">
        <v>43597</v>
      </c>
      <c r="F4" s="15">
        <v>43604</v>
      </c>
      <c r="G4" s="15">
        <v>43611</v>
      </c>
      <c r="H4" s="15">
        <v>43618</v>
      </c>
      <c r="I4" s="15">
        <v>43625</v>
      </c>
      <c r="J4" s="15">
        <v>43632</v>
      </c>
      <c r="K4" s="15">
        <v>43639</v>
      </c>
      <c r="L4" s="15">
        <v>43646</v>
      </c>
      <c r="M4" s="15">
        <v>43653</v>
      </c>
      <c r="N4" s="91">
        <v>43660</v>
      </c>
      <c r="O4" s="15">
        <v>43667</v>
      </c>
      <c r="P4" s="61"/>
      <c r="Q4" s="61"/>
    </row>
    <row r="5" spans="1:27" s="16" customFormat="1" ht="17" thickTop="1">
      <c r="A5" s="29" t="str">
        <f>'Term 4 2018 - Numbers'!A4</f>
        <v>Blue Ball</v>
      </c>
      <c r="B5" s="17">
        <f>'Term 2 - Numbers'!I5</f>
        <v>0</v>
      </c>
      <c r="C5" s="17">
        <f>'Term 2 - Numbers'!Q5</f>
        <v>0</v>
      </c>
      <c r="D5" s="17">
        <f>'Term 2 - Numbers'!Y5</f>
        <v>5</v>
      </c>
      <c r="E5" s="17">
        <f>'Term 2 - Numbers'!AG5</f>
        <v>5</v>
      </c>
      <c r="F5" s="17">
        <f>'Term 2 - Numbers'!AO5</f>
        <v>5</v>
      </c>
      <c r="G5" s="17">
        <f>'Term 2 - Numbers'!AW5</f>
        <v>4</v>
      </c>
      <c r="H5" s="17">
        <f>'Term 2 - Numbers'!BE5</f>
        <v>9</v>
      </c>
      <c r="I5" s="17">
        <f>'Term 2 - Numbers'!BM5</f>
        <v>4</v>
      </c>
      <c r="J5" s="17">
        <f>'Term 2 - Numbers'!BU5</f>
        <v>4</v>
      </c>
      <c r="K5" s="17">
        <f>'Term 2 - Numbers'!CC5</f>
        <v>4</v>
      </c>
      <c r="L5" s="17">
        <f>'Term 2 - Numbers'!CK5</f>
        <v>4</v>
      </c>
      <c r="M5" s="17">
        <f>'Term 2 - Numbers'!CS5</f>
        <v>3</v>
      </c>
      <c r="N5" s="17">
        <f>'Term 2 - Numbers'!DA5</f>
        <v>0</v>
      </c>
      <c r="O5" s="17">
        <f>'Term 2 - Numbers'!DI5</f>
        <v>0</v>
      </c>
      <c r="P5" s="41">
        <f t="shared" ref="P5:P17" si="0">SUM(B5:O5)</f>
        <v>47</v>
      </c>
      <c r="Q5" s="100">
        <f>P5/10</f>
        <v>4.7</v>
      </c>
      <c r="R5" s="51"/>
      <c r="U5" s="68"/>
      <c r="V5" s="19" t="s">
        <v>60</v>
      </c>
      <c r="W5" s="19" t="s">
        <v>60</v>
      </c>
      <c r="X5" s="19" t="s">
        <v>60</v>
      </c>
      <c r="Y5" s="19" t="s">
        <v>60</v>
      </c>
      <c r="Z5" s="19" t="s">
        <v>60</v>
      </c>
      <c r="AA5" s="19" t="s">
        <v>60</v>
      </c>
    </row>
    <row r="6" spans="1:27" ht="32">
      <c r="A6" s="29" t="str">
        <f>'Term 4 2018 - Numbers'!A5</f>
        <v>Red Ball</v>
      </c>
      <c r="B6" s="17">
        <f>'Term 2 - Numbers'!I6</f>
        <v>0</v>
      </c>
      <c r="C6" s="17">
        <f>'Term 2 - Numbers'!Q6</f>
        <v>0</v>
      </c>
      <c r="D6" s="17">
        <f>'Term 2 - Numbers'!Y6</f>
        <v>22</v>
      </c>
      <c r="E6" s="17">
        <f>'Term 2 - Numbers'!AG6</f>
        <v>29</v>
      </c>
      <c r="F6" s="17">
        <f>'Term 2 - Numbers'!AO6</f>
        <v>41</v>
      </c>
      <c r="G6" s="17">
        <f>'Term 2 - Numbers'!AW6</f>
        <v>43</v>
      </c>
      <c r="H6" s="17">
        <f>'Term 2 - Numbers'!BE6</f>
        <v>38</v>
      </c>
      <c r="I6" s="17">
        <f>'Term 2 - Numbers'!BM6</f>
        <v>32</v>
      </c>
      <c r="J6" s="17">
        <f>'Term 2 - Numbers'!BU6</f>
        <v>38</v>
      </c>
      <c r="K6" s="17">
        <f>'Term 2 - Numbers'!CC6</f>
        <v>30</v>
      </c>
      <c r="L6" s="17">
        <f>'Term 2 - Numbers'!CK6</f>
        <v>30</v>
      </c>
      <c r="M6" s="17">
        <f>'Term 2 - Numbers'!CS6</f>
        <v>33</v>
      </c>
      <c r="N6" s="17">
        <f>'Term 2 - Numbers'!DA6</f>
        <v>0</v>
      </c>
      <c r="O6" s="17">
        <f>'Term 2 - Numbers'!DI6</f>
        <v>0</v>
      </c>
      <c r="P6" s="41">
        <f t="shared" si="0"/>
        <v>336</v>
      </c>
      <c r="Q6" s="100">
        <f t="shared" ref="Q6:Q15" si="1">P6/10</f>
        <v>33.6</v>
      </c>
      <c r="U6" s="73"/>
      <c r="V6" s="12" t="s">
        <v>20</v>
      </c>
      <c r="W6" s="12" t="s">
        <v>20</v>
      </c>
      <c r="X6" s="12" t="s">
        <v>20</v>
      </c>
      <c r="Y6" s="12" t="s">
        <v>20</v>
      </c>
      <c r="Z6" s="90" t="s">
        <v>20</v>
      </c>
      <c r="AA6" s="12" t="s">
        <v>20</v>
      </c>
    </row>
    <row r="7" spans="1:27" ht="21" customHeight="1">
      <c r="A7" s="29" t="str">
        <f>'Term 4 2018 - Numbers'!A6</f>
        <v>Orange Ball</v>
      </c>
      <c r="B7" s="17">
        <f>'Term 2 - Numbers'!I7</f>
        <v>0</v>
      </c>
      <c r="C7" s="17">
        <f>'Term 2 - Numbers'!Q7</f>
        <v>0</v>
      </c>
      <c r="D7" s="17">
        <f>'Term 2 - Numbers'!Y7</f>
        <v>13</v>
      </c>
      <c r="E7" s="17">
        <f>'Term 2 - Numbers'!AG7</f>
        <v>18</v>
      </c>
      <c r="F7" s="17">
        <f>'Term 2 - Numbers'!AO7</f>
        <v>25</v>
      </c>
      <c r="G7" s="17">
        <f>'Term 2 - Numbers'!AW7</f>
        <v>25</v>
      </c>
      <c r="H7" s="17">
        <f>'Term 2 - Numbers'!BE7</f>
        <v>24</v>
      </c>
      <c r="I7" s="17">
        <f>'Term 2 - Numbers'!BM7</f>
        <v>15</v>
      </c>
      <c r="J7" s="17">
        <f>'Term 2 - Numbers'!BU7</f>
        <v>28</v>
      </c>
      <c r="K7" s="17">
        <f>'Term 2 - Numbers'!CC7</f>
        <v>17</v>
      </c>
      <c r="L7" s="17">
        <f>'Term 2 - Numbers'!CK7</f>
        <v>18</v>
      </c>
      <c r="M7" s="17">
        <f>'Term 2 - Numbers'!CS7</f>
        <v>26</v>
      </c>
      <c r="N7" s="17">
        <f>'Term 2 - Numbers'!DA7</f>
        <v>0</v>
      </c>
      <c r="O7" s="17">
        <f>'Term 2 - Numbers'!DI7</f>
        <v>0</v>
      </c>
      <c r="P7" s="41">
        <f t="shared" si="0"/>
        <v>209</v>
      </c>
      <c r="Q7" s="100">
        <f t="shared" si="1"/>
        <v>20.9</v>
      </c>
      <c r="U7" s="73"/>
      <c r="V7" s="93" t="s">
        <v>72</v>
      </c>
      <c r="W7" s="93" t="s">
        <v>78</v>
      </c>
      <c r="X7" s="93" t="s">
        <v>74</v>
      </c>
      <c r="Y7" s="97"/>
      <c r="Z7" s="133" t="s">
        <v>77</v>
      </c>
      <c r="AA7" s="133"/>
    </row>
    <row r="8" spans="1:27" ht="17" thickBot="1">
      <c r="A8" s="29" t="str">
        <f>'Term 4 2018 - Numbers'!A7</f>
        <v>Green Ball</v>
      </c>
      <c r="B8" s="17">
        <f>'Term 2 - Numbers'!I8</f>
        <v>0</v>
      </c>
      <c r="C8" s="17">
        <f>'Term 2 - Numbers'!Q8</f>
        <v>0</v>
      </c>
      <c r="D8" s="17">
        <f>'Term 2 - Numbers'!Y8</f>
        <v>14</v>
      </c>
      <c r="E8" s="17">
        <f>'Term 2 - Numbers'!AG8</f>
        <v>24</v>
      </c>
      <c r="F8" s="17">
        <f>'Term 2 - Numbers'!AO8</f>
        <v>25</v>
      </c>
      <c r="G8" s="17">
        <f>'Term 2 - Numbers'!AW8</f>
        <v>30</v>
      </c>
      <c r="H8" s="17">
        <f>'Term 2 - Numbers'!BE8</f>
        <v>27</v>
      </c>
      <c r="I8" s="17">
        <f>'Term 2 - Numbers'!BM8</f>
        <v>22</v>
      </c>
      <c r="J8" s="17">
        <f>'Term 2 - Numbers'!BU8</f>
        <v>26</v>
      </c>
      <c r="K8" s="17">
        <f>'Term 2 - Numbers'!CC8</f>
        <v>15</v>
      </c>
      <c r="L8" s="17">
        <f>'Term 2 - Numbers'!CK8</f>
        <v>15</v>
      </c>
      <c r="M8" s="17">
        <f>'Term 2 - Numbers'!CS8</f>
        <v>27</v>
      </c>
      <c r="N8" s="17">
        <f>'Term 2 - Numbers'!DA8</f>
        <v>0</v>
      </c>
      <c r="O8" s="17">
        <f>'Term 2 - Numbers'!DI8</f>
        <v>0</v>
      </c>
      <c r="P8" s="41">
        <f t="shared" si="0"/>
        <v>225</v>
      </c>
      <c r="Q8" s="100">
        <f t="shared" si="1"/>
        <v>22.5</v>
      </c>
      <c r="U8" s="73"/>
      <c r="V8" s="15">
        <v>43632</v>
      </c>
      <c r="W8" s="15">
        <v>43639</v>
      </c>
      <c r="X8" s="15">
        <v>43646</v>
      </c>
      <c r="Y8" s="15">
        <v>43653</v>
      </c>
      <c r="Z8" s="91">
        <v>43660</v>
      </c>
      <c r="AA8" s="15">
        <v>43667</v>
      </c>
    </row>
    <row r="9" spans="1:27" ht="17" thickTop="1">
      <c r="A9" s="29" t="str">
        <f>'Term 4 2018 - Numbers'!A8</f>
        <v>Yellow Ball</v>
      </c>
      <c r="B9" s="17">
        <f>'Term 2 - Numbers'!I9</f>
        <v>0</v>
      </c>
      <c r="C9" s="17">
        <f>'Term 2 - Numbers'!Q9</f>
        <v>0</v>
      </c>
      <c r="D9" s="17">
        <f>'Term 2 - Numbers'!Y9</f>
        <v>16</v>
      </c>
      <c r="E9" s="17">
        <f>'Term 2 - Numbers'!AG9</f>
        <v>17</v>
      </c>
      <c r="F9" s="17">
        <f>'Term 2 - Numbers'!AO9</f>
        <v>17</v>
      </c>
      <c r="G9" s="17">
        <f>'Term 2 - Numbers'!AW9</f>
        <v>15</v>
      </c>
      <c r="H9" s="17">
        <f>'Term 2 - Numbers'!BE9</f>
        <v>4</v>
      </c>
      <c r="I9" s="17">
        <f>'Term 2 - Numbers'!BM9</f>
        <v>0</v>
      </c>
      <c r="J9" s="17">
        <f>'Term 2 - Numbers'!BU9</f>
        <v>18</v>
      </c>
      <c r="K9" s="17">
        <f>'Term 2 - Numbers'!CC9</f>
        <v>15</v>
      </c>
      <c r="L9" s="17">
        <f>'Term 2 - Numbers'!CK9</f>
        <v>0</v>
      </c>
      <c r="M9" s="17">
        <f>'Term 2 - Numbers'!CS9</f>
        <v>16</v>
      </c>
      <c r="N9" s="17">
        <f>'Term 2 - Numbers'!DA9</f>
        <v>0</v>
      </c>
      <c r="O9" s="17">
        <f>'Term 2 - Numbers'!DI9</f>
        <v>0</v>
      </c>
      <c r="P9" s="41">
        <f t="shared" si="0"/>
        <v>118</v>
      </c>
      <c r="Q9" s="100">
        <f t="shared" si="1"/>
        <v>11.8</v>
      </c>
      <c r="U9" s="29" t="str">
        <f t="shared" ref="U9:U20" si="2">A5</f>
        <v>Blue Ball</v>
      </c>
      <c r="V9" s="17">
        <f t="shared" ref="V9:V20" si="3">J5</f>
        <v>4</v>
      </c>
      <c r="W9" s="17">
        <f t="shared" ref="W9:W20" si="4">K5</f>
        <v>4</v>
      </c>
      <c r="X9" s="17">
        <f t="shared" ref="X9:X20" si="5">L5</f>
        <v>4</v>
      </c>
      <c r="Y9" s="17">
        <f t="shared" ref="Y9:Y20" si="6">M5</f>
        <v>3</v>
      </c>
      <c r="Z9" s="17">
        <f t="shared" ref="Z9:Z20" si="7">N5</f>
        <v>0</v>
      </c>
      <c r="AA9" s="17">
        <f t="shared" ref="AA9:AA20" si="8">O5</f>
        <v>0</v>
      </c>
    </row>
    <row r="10" spans="1:27">
      <c r="A10" s="29" t="str">
        <f>'Term 4 2018 - Numbers'!A9</f>
        <v>Development / Tournament Squad</v>
      </c>
      <c r="B10" s="17">
        <f>'Term 2 - Numbers'!I10</f>
        <v>0</v>
      </c>
      <c r="C10" s="17">
        <f>'Term 2 - Numbers'!Q10</f>
        <v>0</v>
      </c>
      <c r="D10" s="17">
        <f>'Term 2 - Numbers'!Y10</f>
        <v>42</v>
      </c>
      <c r="E10" s="17">
        <f>'Term 2 - Numbers'!AG10</f>
        <v>41</v>
      </c>
      <c r="F10" s="17">
        <f>'Term 2 - Numbers'!AO10</f>
        <v>53</v>
      </c>
      <c r="G10" s="17">
        <f>'Term 2 - Numbers'!AW10</f>
        <v>46</v>
      </c>
      <c r="H10" s="17">
        <f>'Term 2 - Numbers'!BE10</f>
        <v>42</v>
      </c>
      <c r="I10" s="17">
        <f>'Term 2 - Numbers'!BM10</f>
        <v>18</v>
      </c>
      <c r="J10" s="17">
        <f>'Term 2 - Numbers'!BU10</f>
        <v>34</v>
      </c>
      <c r="K10" s="17">
        <f>'Term 2 - Numbers'!CC10</f>
        <v>37</v>
      </c>
      <c r="L10" s="17">
        <f>'Term 2 - Numbers'!CK10</f>
        <v>18</v>
      </c>
      <c r="M10" s="17">
        <f>'Term 2 - Numbers'!CS10</f>
        <v>24</v>
      </c>
      <c r="N10" s="17">
        <f>'Term 2 - Numbers'!DA10</f>
        <v>0</v>
      </c>
      <c r="O10" s="17">
        <f>'Term 2 - Numbers'!DI10</f>
        <v>0</v>
      </c>
      <c r="P10" s="41">
        <f t="shared" si="0"/>
        <v>355</v>
      </c>
      <c r="Q10" s="100">
        <f t="shared" si="1"/>
        <v>35.5</v>
      </c>
      <c r="U10" s="29" t="str">
        <f t="shared" si="2"/>
        <v>Red Ball</v>
      </c>
      <c r="V10" s="17">
        <f t="shared" si="3"/>
        <v>38</v>
      </c>
      <c r="W10" s="17">
        <f t="shared" si="4"/>
        <v>30</v>
      </c>
      <c r="X10" s="17">
        <f t="shared" si="5"/>
        <v>30</v>
      </c>
      <c r="Y10" s="17">
        <f t="shared" si="6"/>
        <v>33</v>
      </c>
      <c r="Z10" s="17">
        <f t="shared" si="7"/>
        <v>0</v>
      </c>
      <c r="AA10" s="17">
        <f t="shared" si="8"/>
        <v>0</v>
      </c>
    </row>
    <row r="11" spans="1:27">
      <c r="A11" s="29" t="str">
        <f>'Term 4 2018 - Numbers'!A10</f>
        <v>Fit Point</v>
      </c>
      <c r="B11" s="17">
        <f>'Term 2 - Numbers'!I11</f>
        <v>0</v>
      </c>
      <c r="C11" s="17">
        <f>'Term 2 - Numbers'!Q11</f>
        <v>0</v>
      </c>
      <c r="D11" s="17">
        <f>'Term 2 - Numbers'!Y11</f>
        <v>0</v>
      </c>
      <c r="E11" s="17">
        <f>'Term 2 - Numbers'!AG11</f>
        <v>0</v>
      </c>
      <c r="F11" s="17">
        <f>'Term 2 - Numbers'!AO11</f>
        <v>0</v>
      </c>
      <c r="G11" s="17">
        <f>'Term 2 - Numbers'!AW11</f>
        <v>0</v>
      </c>
      <c r="H11" s="17">
        <f>'Term 2 - Numbers'!BE11</f>
        <v>0</v>
      </c>
      <c r="I11" s="17">
        <f>'Term 2 - Numbers'!BM11</f>
        <v>0</v>
      </c>
      <c r="J11" s="17">
        <f>'Term 2 - Numbers'!BU11</f>
        <v>0</v>
      </c>
      <c r="K11" s="17">
        <f>'Term 2 - Numbers'!CC11</f>
        <v>0</v>
      </c>
      <c r="L11" s="17">
        <f>'Term 2 - Numbers'!CK11</f>
        <v>0</v>
      </c>
      <c r="M11" s="17">
        <v>0</v>
      </c>
      <c r="N11" s="17">
        <f>'Term 2 - Numbers'!DA11</f>
        <v>0</v>
      </c>
      <c r="O11" s="17">
        <f>'Term 2 - Numbers'!DI11</f>
        <v>0</v>
      </c>
      <c r="P11" s="41">
        <f t="shared" si="0"/>
        <v>0</v>
      </c>
      <c r="Q11" s="100">
        <f t="shared" si="1"/>
        <v>0</v>
      </c>
      <c r="U11" s="29" t="str">
        <f t="shared" si="2"/>
        <v>Orange Ball</v>
      </c>
      <c r="V11" s="17">
        <f t="shared" si="3"/>
        <v>28</v>
      </c>
      <c r="W11" s="17">
        <f t="shared" si="4"/>
        <v>17</v>
      </c>
      <c r="X11" s="17">
        <f t="shared" si="5"/>
        <v>18</v>
      </c>
      <c r="Y11" s="17">
        <f t="shared" si="6"/>
        <v>26</v>
      </c>
      <c r="Z11" s="17">
        <f t="shared" si="7"/>
        <v>0</v>
      </c>
      <c r="AA11" s="17">
        <f t="shared" si="8"/>
        <v>0</v>
      </c>
    </row>
    <row r="12" spans="1:27">
      <c r="A12" s="29" t="str">
        <f>'Term 4 2018 - Numbers'!A11</f>
        <v>Adult Beginner</v>
      </c>
      <c r="B12" s="17">
        <f>'Term 2 - Numbers'!I12</f>
        <v>0</v>
      </c>
      <c r="C12" s="17">
        <f>'Term 2 - Numbers'!Q12</f>
        <v>0</v>
      </c>
      <c r="D12" s="17">
        <f>'Term 2 - Numbers'!Y12</f>
        <v>25</v>
      </c>
      <c r="E12" s="17">
        <f>'Term 2 - Numbers'!AG12</f>
        <v>24</v>
      </c>
      <c r="F12" s="17">
        <f>'Term 2 - Numbers'!AO12</f>
        <v>0</v>
      </c>
      <c r="G12" s="17">
        <f>'Term 2 - Numbers'!AW12</f>
        <v>6</v>
      </c>
      <c r="H12" s="17">
        <f>'Term 2 - Numbers'!BE12</f>
        <v>0</v>
      </c>
      <c r="I12" s="17">
        <f>'Term 2 - Numbers'!BM12</f>
        <v>6</v>
      </c>
      <c r="J12" s="17">
        <f>'Term 2 - Numbers'!BU12</f>
        <v>0</v>
      </c>
      <c r="K12" s="17">
        <f>'Term 2 - Numbers'!CC12</f>
        <v>0</v>
      </c>
      <c r="L12" s="17">
        <f>'Term 2 - Numbers'!CK12</f>
        <v>0</v>
      </c>
      <c r="M12" s="17">
        <f>'Term 2 - Numbers'!CS12</f>
        <v>20</v>
      </c>
      <c r="N12" s="17">
        <f>'Term 2 - Numbers'!DA12</f>
        <v>0</v>
      </c>
      <c r="O12" s="17">
        <f>'Term 2 - Numbers'!DI12</f>
        <v>0</v>
      </c>
      <c r="P12" s="41">
        <f t="shared" si="0"/>
        <v>81</v>
      </c>
      <c r="Q12" s="100">
        <f t="shared" si="1"/>
        <v>8.1</v>
      </c>
      <c r="U12" s="29" t="str">
        <f t="shared" si="2"/>
        <v>Green Ball</v>
      </c>
      <c r="V12" s="17">
        <f t="shared" si="3"/>
        <v>26</v>
      </c>
      <c r="W12" s="17">
        <f t="shared" si="4"/>
        <v>15</v>
      </c>
      <c r="X12" s="17">
        <f t="shared" si="5"/>
        <v>15</v>
      </c>
      <c r="Y12" s="17">
        <f t="shared" si="6"/>
        <v>27</v>
      </c>
      <c r="Z12" s="17">
        <f t="shared" si="7"/>
        <v>0</v>
      </c>
      <c r="AA12" s="17">
        <f t="shared" si="8"/>
        <v>0</v>
      </c>
    </row>
    <row r="13" spans="1:27">
      <c r="A13" s="29" t="str">
        <f>'Term 4 2018 - Numbers'!A12</f>
        <v>Adult Drill Point &amp; Play</v>
      </c>
      <c r="B13" s="17">
        <f>'Term 2 - Numbers'!I13</f>
        <v>17</v>
      </c>
      <c r="C13" s="17">
        <f>'Term 2 - Numbers'!Q13</f>
        <v>14</v>
      </c>
      <c r="D13" s="17">
        <f>'Term 2 - Numbers'!Y13</f>
        <v>0</v>
      </c>
      <c r="E13" s="17">
        <f>'Term 2 - Numbers'!AG13</f>
        <v>0</v>
      </c>
      <c r="F13" s="17">
        <f>'Term 2 - Numbers'!AO13</f>
        <v>16</v>
      </c>
      <c r="G13" s="17">
        <f>'Term 2 - Numbers'!AW13</f>
        <v>16</v>
      </c>
      <c r="H13" s="17">
        <f>'Term 2 - Numbers'!BE13</f>
        <v>22</v>
      </c>
      <c r="I13" s="17">
        <f>'Term 2 - Numbers'!BM13</f>
        <v>0</v>
      </c>
      <c r="J13" s="17">
        <f>'Term 2 - Numbers'!BU13</f>
        <v>15</v>
      </c>
      <c r="K13" s="17">
        <f>'Term 2 - Numbers'!CC13</f>
        <v>0</v>
      </c>
      <c r="L13" s="17">
        <f>'Term 2 - Numbers'!CK13</f>
        <v>0</v>
      </c>
      <c r="M13" s="17">
        <f>'Term 2 - Numbers'!CS13</f>
        <v>0</v>
      </c>
      <c r="N13" s="17">
        <f>'Term 2 - Numbers'!DA13</f>
        <v>0</v>
      </c>
      <c r="O13" s="17">
        <f>'Term 2 - Numbers'!DI13</f>
        <v>0</v>
      </c>
      <c r="P13" s="41">
        <f t="shared" si="0"/>
        <v>100</v>
      </c>
      <c r="Q13" s="100">
        <f t="shared" si="1"/>
        <v>10</v>
      </c>
      <c r="U13" s="29" t="str">
        <f t="shared" si="2"/>
        <v>Yellow Ball</v>
      </c>
      <c r="V13" s="17">
        <f t="shared" si="3"/>
        <v>18</v>
      </c>
      <c r="W13" s="17">
        <f t="shared" si="4"/>
        <v>15</v>
      </c>
      <c r="X13" s="17">
        <f t="shared" si="5"/>
        <v>0</v>
      </c>
      <c r="Y13" s="17">
        <f t="shared" si="6"/>
        <v>16</v>
      </c>
      <c r="Z13" s="17">
        <f t="shared" si="7"/>
        <v>0</v>
      </c>
      <c r="AA13" s="17">
        <f t="shared" si="8"/>
        <v>0</v>
      </c>
    </row>
    <row r="14" spans="1:27">
      <c r="A14" s="29" t="str">
        <f>'Term 4 2018 - Numbers'!A13</f>
        <v>Cardio</v>
      </c>
      <c r="B14" s="17">
        <f>'Term 2 - Numbers'!I14</f>
        <v>0</v>
      </c>
      <c r="C14" s="17">
        <f>'Term 2 - Numbers'!Q14</f>
        <v>5</v>
      </c>
      <c r="D14" s="17">
        <f>'Term 2 - Numbers'!Y14</f>
        <v>0</v>
      </c>
      <c r="E14" s="17">
        <f>'Term 2 - Numbers'!AG14</f>
        <v>3</v>
      </c>
      <c r="F14" s="17">
        <f>'Term 2 - Numbers'!AO14</f>
        <v>4</v>
      </c>
      <c r="G14" s="17">
        <f>'Term 2 - Numbers'!AW14</f>
        <v>4</v>
      </c>
      <c r="H14" s="17">
        <f>'Term 2 - Numbers'!BE14</f>
        <v>8</v>
      </c>
      <c r="I14" s="17">
        <f>'Term 2 - Numbers'!BM14</f>
        <v>9</v>
      </c>
      <c r="J14" s="17">
        <f>'Term 2 - Numbers'!BU14</f>
        <v>2</v>
      </c>
      <c r="K14" s="17">
        <f>'Term 2 - Numbers'!CC14</f>
        <v>0</v>
      </c>
      <c r="L14" s="17">
        <f>'Term 2 - Numbers'!CK14</f>
        <v>0</v>
      </c>
      <c r="M14" s="17">
        <v>2</v>
      </c>
      <c r="N14" s="17">
        <f>'Term 2 - Numbers'!DA14</f>
        <v>0</v>
      </c>
      <c r="O14" s="17">
        <f>'Term 2 - Numbers'!DI14</f>
        <v>0</v>
      </c>
      <c r="P14" s="41">
        <f t="shared" si="0"/>
        <v>37</v>
      </c>
      <c r="Q14" s="100">
        <f t="shared" si="1"/>
        <v>3.7</v>
      </c>
      <c r="U14" s="29" t="str">
        <f t="shared" si="2"/>
        <v>Development / Tournament Squad</v>
      </c>
      <c r="V14" s="17">
        <f t="shared" si="3"/>
        <v>34</v>
      </c>
      <c r="W14" s="17">
        <f t="shared" si="4"/>
        <v>37</v>
      </c>
      <c r="X14" s="17">
        <f t="shared" si="5"/>
        <v>18</v>
      </c>
      <c r="Y14" s="17">
        <f t="shared" si="6"/>
        <v>24</v>
      </c>
      <c r="Z14" s="17">
        <f t="shared" si="7"/>
        <v>0</v>
      </c>
      <c r="AA14" s="17">
        <f t="shared" si="8"/>
        <v>0</v>
      </c>
    </row>
    <row r="15" spans="1:27">
      <c r="A15" s="29" t="str">
        <f>'Term 4 2018 - Numbers'!A14</f>
        <v>Private</v>
      </c>
      <c r="B15" s="17">
        <f>'Term 2 - Numbers'!I15</f>
        <v>6</v>
      </c>
      <c r="C15" s="17">
        <f>'Term 2 - Numbers'!Q15</f>
        <v>7</v>
      </c>
      <c r="D15" s="17">
        <f>'Term 2 - Numbers'!Y15</f>
        <v>16</v>
      </c>
      <c r="E15" s="17">
        <f>'Term 2 - Numbers'!AG15</f>
        <v>14</v>
      </c>
      <c r="F15" s="17">
        <f>'Term 2 - Numbers'!AO15</f>
        <v>19</v>
      </c>
      <c r="G15" s="17">
        <f>'Term 2 - Numbers'!AW15</f>
        <v>9</v>
      </c>
      <c r="H15" s="17">
        <f>'Term 2 - Numbers'!BE15</f>
        <v>10</v>
      </c>
      <c r="I15" s="17">
        <f>'Term 2 - Numbers'!BM15</f>
        <v>4</v>
      </c>
      <c r="J15" s="17">
        <f>'Term 2 - Numbers'!BU15</f>
        <v>14</v>
      </c>
      <c r="K15" s="17">
        <f>'Term 2 - Numbers'!CC15</f>
        <v>5</v>
      </c>
      <c r="L15" s="17">
        <f>'Term 2 - Numbers'!CK15</f>
        <v>5</v>
      </c>
      <c r="M15" s="17">
        <f>'Term 2 - Numbers'!CS15</f>
        <v>10</v>
      </c>
      <c r="N15" s="17">
        <f>'Term 2 - Numbers'!DA15</f>
        <v>0</v>
      </c>
      <c r="O15" s="17">
        <f>'Term 2 - Numbers'!DI15</f>
        <v>0</v>
      </c>
      <c r="P15" s="41">
        <f t="shared" si="0"/>
        <v>119</v>
      </c>
      <c r="Q15" s="100">
        <f t="shared" si="1"/>
        <v>11.9</v>
      </c>
      <c r="U15" s="29" t="str">
        <f t="shared" si="2"/>
        <v>Fit Point</v>
      </c>
      <c r="V15" s="17">
        <f t="shared" si="3"/>
        <v>0</v>
      </c>
      <c r="W15" s="17">
        <f t="shared" si="4"/>
        <v>0</v>
      </c>
      <c r="X15" s="17">
        <f t="shared" si="5"/>
        <v>0</v>
      </c>
      <c r="Y15" s="17">
        <f t="shared" si="6"/>
        <v>0</v>
      </c>
      <c r="Z15" s="17">
        <f t="shared" si="7"/>
        <v>0</v>
      </c>
      <c r="AA15" s="17">
        <f t="shared" si="8"/>
        <v>0</v>
      </c>
    </row>
    <row r="16" spans="1:27">
      <c r="A16" s="29" t="str">
        <f>'Term 4 2018 - Numbers'!A15</f>
        <v>School Holiday Camps</v>
      </c>
      <c r="B16" s="17">
        <f>'Term 2 - Numbers'!I16</f>
        <v>83</v>
      </c>
      <c r="C16" s="17">
        <f>'Term 2 - Numbers'!Q16</f>
        <v>36</v>
      </c>
      <c r="D16" s="17">
        <f>'Term 2 - Numbers'!Y16</f>
        <v>0</v>
      </c>
      <c r="E16" s="17">
        <f>'Term 2 - Numbers'!AG16</f>
        <v>0</v>
      </c>
      <c r="F16" s="17">
        <f>'Term 2 - Numbers'!AO16</f>
        <v>0</v>
      </c>
      <c r="G16" s="17">
        <f>'Term 2 - Numbers'!AW16</f>
        <v>0</v>
      </c>
      <c r="H16" s="17">
        <f>'Term 2 - Numbers'!BE16</f>
        <v>0</v>
      </c>
      <c r="I16" s="17">
        <f>'Term 2 - Numbers'!BM16</f>
        <v>0</v>
      </c>
      <c r="J16" s="17">
        <f>'Term 2 - Numbers'!BU16</f>
        <v>0</v>
      </c>
      <c r="K16" s="17">
        <f>'Term 2 - Numbers'!CC16</f>
        <v>0</v>
      </c>
      <c r="L16" s="17">
        <f>'Term 2 - Numbers'!CK16</f>
        <v>0</v>
      </c>
      <c r="M16" s="17">
        <f>'Term 2 - Numbers'!CS16</f>
        <v>0</v>
      </c>
      <c r="N16" s="17">
        <f>'Term 2 - Numbers'!DA16</f>
        <v>80</v>
      </c>
      <c r="O16" s="17">
        <f>'Term 2 - Numbers'!DI16</f>
        <v>129</v>
      </c>
      <c r="P16" s="41">
        <f t="shared" si="0"/>
        <v>328</v>
      </c>
      <c r="Q16" s="100">
        <f>P16/4</f>
        <v>82</v>
      </c>
      <c r="U16" s="29" t="str">
        <f t="shared" si="2"/>
        <v>Adult Beginner</v>
      </c>
      <c r="V16" s="17">
        <f t="shared" si="3"/>
        <v>0</v>
      </c>
      <c r="W16" s="17">
        <f t="shared" si="4"/>
        <v>0</v>
      </c>
      <c r="X16" s="17">
        <f t="shared" si="5"/>
        <v>0</v>
      </c>
      <c r="Y16" s="17">
        <f t="shared" si="6"/>
        <v>20</v>
      </c>
      <c r="Z16" s="17">
        <f t="shared" si="7"/>
        <v>0</v>
      </c>
      <c r="AA16" s="17">
        <f t="shared" si="8"/>
        <v>0</v>
      </c>
    </row>
    <row r="17" spans="1:27">
      <c r="A17" s="29" t="str">
        <f>'Term 4 2018 - Numbers'!A16</f>
        <v>Kulnura TC</v>
      </c>
      <c r="B17" s="17">
        <f>'Term 2 - Numbers'!I17</f>
        <v>0</v>
      </c>
      <c r="C17" s="17">
        <f>'Term 2 - Numbers'!Q17</f>
        <v>0</v>
      </c>
      <c r="D17" s="17">
        <f>'Term 2 - Numbers'!Y17</f>
        <v>5</v>
      </c>
      <c r="E17" s="17">
        <f>'Term 2 - Numbers'!AG17</f>
        <v>5</v>
      </c>
      <c r="F17" s="17">
        <f>'Term 2 - Numbers'!AO17</f>
        <v>5</v>
      </c>
      <c r="G17" s="17">
        <f>'Term 2 - Numbers'!AW17</f>
        <v>0</v>
      </c>
      <c r="H17" s="17">
        <f>'Term 2 - Numbers'!BE17</f>
        <v>0</v>
      </c>
      <c r="I17" s="17">
        <f>'Term 2 - Numbers'!BM17</f>
        <v>0</v>
      </c>
      <c r="J17" s="17">
        <f>'Term 2 - Numbers'!BU17</f>
        <v>0</v>
      </c>
      <c r="K17" s="17">
        <f>'Term 2 - Numbers'!CC17</f>
        <v>0</v>
      </c>
      <c r="L17" s="17">
        <f>'Term 2 - Numbers'!CK17</f>
        <v>0</v>
      </c>
      <c r="M17" s="17">
        <f>'Term 2 - Numbers'!CS17</f>
        <v>0</v>
      </c>
      <c r="N17" s="17">
        <f>'Term 2 - Numbers'!DA17</f>
        <v>0</v>
      </c>
      <c r="O17" s="17">
        <f>'Term 2 - Numbers'!DI17</f>
        <v>0</v>
      </c>
      <c r="P17" s="41">
        <f t="shared" si="0"/>
        <v>15</v>
      </c>
      <c r="Q17" s="100">
        <f>P17/3</f>
        <v>5</v>
      </c>
      <c r="U17" s="29" t="str">
        <f t="shared" si="2"/>
        <v>Adult Drill Point &amp; Play</v>
      </c>
      <c r="V17" s="17">
        <f t="shared" si="3"/>
        <v>15</v>
      </c>
      <c r="W17" s="17">
        <f t="shared" si="4"/>
        <v>0</v>
      </c>
      <c r="X17" s="17">
        <f t="shared" si="5"/>
        <v>0</v>
      </c>
      <c r="Y17" s="17">
        <f t="shared" si="6"/>
        <v>0</v>
      </c>
      <c r="Z17" s="17">
        <f t="shared" si="7"/>
        <v>0</v>
      </c>
      <c r="AA17" s="17">
        <f t="shared" si="8"/>
        <v>0</v>
      </c>
    </row>
    <row r="18" spans="1:27" s="45" customFormat="1">
      <c r="A18" s="32" t="s">
        <v>18</v>
      </c>
      <c r="B18" s="43">
        <f>SUM(B5:B17)</f>
        <v>106</v>
      </c>
      <c r="C18" s="43">
        <f>SUM(C5:C17)</f>
        <v>62</v>
      </c>
      <c r="D18" s="43">
        <f>SUM(D5:D17)</f>
        <v>158</v>
      </c>
      <c r="E18" s="43">
        <f>SUM(E5:E17)</f>
        <v>180</v>
      </c>
      <c r="F18" s="43">
        <f>SUM(F5:F17)</f>
        <v>210</v>
      </c>
      <c r="G18" s="43">
        <f t="shared" ref="G18:L18" si="9">SUM(G5:G17)</f>
        <v>198</v>
      </c>
      <c r="H18" s="43">
        <f>SUM(H5:H17)</f>
        <v>184</v>
      </c>
      <c r="I18" s="43">
        <f t="shared" si="9"/>
        <v>110</v>
      </c>
      <c r="J18" s="43">
        <f t="shared" si="9"/>
        <v>179</v>
      </c>
      <c r="K18" s="43">
        <f t="shared" si="9"/>
        <v>123</v>
      </c>
      <c r="L18" s="43">
        <f t="shared" si="9"/>
        <v>90</v>
      </c>
      <c r="M18" s="43">
        <f>SUM(M5:M17)</f>
        <v>161</v>
      </c>
      <c r="N18" s="43">
        <f t="shared" ref="N18:O18" si="10">SUM(N5:N17)</f>
        <v>80</v>
      </c>
      <c r="O18" s="43">
        <f t="shared" si="10"/>
        <v>129</v>
      </c>
      <c r="P18" s="44">
        <f>SUM(P5:P17)</f>
        <v>1970</v>
      </c>
      <c r="Q18" s="52">
        <f>SUM(Q5:Q17)</f>
        <v>249.7</v>
      </c>
      <c r="R18" s="44"/>
      <c r="U18" s="29" t="str">
        <f t="shared" si="2"/>
        <v>Cardio</v>
      </c>
      <c r="V18" s="17">
        <f t="shared" si="3"/>
        <v>2</v>
      </c>
      <c r="W18" s="17">
        <f t="shared" si="4"/>
        <v>0</v>
      </c>
      <c r="X18" s="17">
        <f t="shared" si="5"/>
        <v>0</v>
      </c>
      <c r="Y18" s="17">
        <f t="shared" si="6"/>
        <v>2</v>
      </c>
      <c r="Z18" s="17">
        <f t="shared" si="7"/>
        <v>0</v>
      </c>
      <c r="AA18" s="17">
        <f t="shared" si="8"/>
        <v>0</v>
      </c>
    </row>
    <row r="19" spans="1:27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2"/>
      <c r="Q19" s="42"/>
      <c r="U19" s="29" t="str">
        <f t="shared" si="2"/>
        <v>Private</v>
      </c>
      <c r="V19" s="17">
        <f t="shared" si="3"/>
        <v>14</v>
      </c>
      <c r="W19" s="17">
        <f t="shared" si="4"/>
        <v>5</v>
      </c>
      <c r="X19" s="17">
        <f t="shared" si="5"/>
        <v>5</v>
      </c>
      <c r="Y19" s="17">
        <f t="shared" si="6"/>
        <v>10</v>
      </c>
      <c r="Z19" s="17">
        <f t="shared" si="7"/>
        <v>0</v>
      </c>
      <c r="AA19" s="17">
        <f t="shared" si="8"/>
        <v>0</v>
      </c>
    </row>
    <row r="20" spans="1:27">
      <c r="A20" s="30" t="s">
        <v>25</v>
      </c>
      <c r="B20" s="17">
        <f>'Term 2 - Numbers'!I20</f>
        <v>0</v>
      </c>
      <c r="C20" s="17">
        <f>'Term 2 - Numbers'!Q20</f>
        <v>0</v>
      </c>
      <c r="D20" s="17">
        <f>'Term 2 - Numbers'!Y20</f>
        <v>0</v>
      </c>
      <c r="E20" s="17">
        <f>'Term 2 - Numbers'!AG20</f>
        <v>0</v>
      </c>
      <c r="F20" s="17">
        <f>'Term 2 - Numbers'!AO20</f>
        <v>4</v>
      </c>
      <c r="G20" s="17">
        <f>'Term 2 - Numbers'!AW20</f>
        <v>0</v>
      </c>
      <c r="H20" s="17">
        <f>'Term 2 - Numbers'!BE20</f>
        <v>0</v>
      </c>
      <c r="I20" s="17">
        <f>'Term 2 - Numbers'!BM20</f>
        <v>8</v>
      </c>
      <c r="J20" s="17">
        <f>'Term 2 - Numbers'!BU20</f>
        <v>0</v>
      </c>
      <c r="K20" s="17">
        <f>'Term 2 - Numbers'!CC20</f>
        <v>0</v>
      </c>
      <c r="L20" s="17">
        <f>'Term 2 - Numbers'!CK20</f>
        <v>0</v>
      </c>
      <c r="M20" s="17">
        <f>'Term 2 - Numbers'!CS20</f>
        <v>0</v>
      </c>
      <c r="N20" s="17">
        <f>'Term 2 - Numbers'!DA20</f>
        <v>0</v>
      </c>
      <c r="O20" s="17">
        <f>'Term 4 2018 - Numbers'!V19</f>
        <v>0</v>
      </c>
      <c r="P20" s="41">
        <f>SUM(B20:O20)</f>
        <v>12</v>
      </c>
      <c r="Q20" s="100">
        <f>P20/2</f>
        <v>6</v>
      </c>
      <c r="U20" s="29" t="str">
        <f t="shared" si="2"/>
        <v>School Holiday Camps</v>
      </c>
      <c r="V20" s="17">
        <f t="shared" si="3"/>
        <v>0</v>
      </c>
      <c r="W20" s="17">
        <f t="shared" si="4"/>
        <v>0</v>
      </c>
      <c r="X20" s="17">
        <f t="shared" si="5"/>
        <v>0</v>
      </c>
      <c r="Y20" s="17">
        <f t="shared" si="6"/>
        <v>0</v>
      </c>
      <c r="Z20" s="17">
        <f t="shared" si="7"/>
        <v>80</v>
      </c>
      <c r="AA20" s="17">
        <f t="shared" si="8"/>
        <v>129</v>
      </c>
    </row>
    <row r="21" spans="1:27">
      <c r="A21" s="30" t="s">
        <v>27</v>
      </c>
      <c r="B21" s="17">
        <f>'Term 2 - Numbers'!I21</f>
        <v>0</v>
      </c>
      <c r="C21" s="17">
        <f>'Term 2 - Numbers'!Q21</f>
        <v>0</v>
      </c>
      <c r="D21" s="17">
        <f>'Term 2 - Numbers'!Y21</f>
        <v>0</v>
      </c>
      <c r="E21" s="17">
        <f>'Term 2 - Numbers'!AG21</f>
        <v>20</v>
      </c>
      <c r="F21" s="17">
        <f>'Term 2 - Numbers'!AO21</f>
        <v>20</v>
      </c>
      <c r="G21" s="17">
        <f>'Term 2 - Numbers'!AW21</f>
        <v>20</v>
      </c>
      <c r="H21" s="17">
        <f>'Term 2 - Numbers'!BE21</f>
        <v>16</v>
      </c>
      <c r="I21" s="17">
        <f>'Term 2 - Numbers'!BM21</f>
        <v>0</v>
      </c>
      <c r="J21" s="17">
        <f>'Term 2 - Numbers'!BU21</f>
        <v>20</v>
      </c>
      <c r="K21" s="17">
        <f>'Term 2 - Numbers'!CC21</f>
        <v>20</v>
      </c>
      <c r="L21" s="17">
        <f>'Term 2 - Numbers'!CK21</f>
        <v>0</v>
      </c>
      <c r="M21" s="17">
        <f>'Term 2 - Numbers'!CS21</f>
        <v>8</v>
      </c>
      <c r="N21" s="17">
        <f>'Term 2 - Numbers'!DA21</f>
        <v>16</v>
      </c>
      <c r="O21" s="17">
        <f>'Term 4 2018 - Numbers'!V20</f>
        <v>0</v>
      </c>
      <c r="P21" s="41">
        <f t="shared" ref="P21:P28" si="11">SUM(B21:O21)</f>
        <v>140</v>
      </c>
      <c r="Q21" s="100">
        <f>P21/8</f>
        <v>17.5</v>
      </c>
      <c r="U21" s="29"/>
      <c r="V21" s="17"/>
      <c r="W21" s="17"/>
      <c r="X21" s="17"/>
      <c r="Y21" s="17"/>
      <c r="Z21" s="17"/>
      <c r="AA21" s="17"/>
    </row>
    <row r="22" spans="1:27">
      <c r="A22" s="30" t="s">
        <v>28</v>
      </c>
      <c r="B22" s="17">
        <f>'Term 2 - Numbers'!I22</f>
        <v>0</v>
      </c>
      <c r="C22" s="17">
        <f>'Term 2 - Numbers'!Q22</f>
        <v>0</v>
      </c>
      <c r="D22" s="17">
        <f>'Term 2 - Numbers'!Y22</f>
        <v>0</v>
      </c>
      <c r="E22" s="17">
        <f>'Term 2 - Numbers'!AG22</f>
        <v>8</v>
      </c>
      <c r="F22" s="17">
        <f>'Term 2 - Numbers'!AO22</f>
        <v>0</v>
      </c>
      <c r="G22" s="17">
        <f>'Term 2 - Numbers'!AW22</f>
        <v>0</v>
      </c>
      <c r="H22" s="17">
        <f>'Term 2 - Numbers'!BE22</f>
        <v>24</v>
      </c>
      <c r="I22" s="17">
        <f>'Term 2 - Numbers'!BM22</f>
        <v>0</v>
      </c>
      <c r="J22" s="17">
        <f>'Term 2 - Numbers'!BU22</f>
        <v>64</v>
      </c>
      <c r="K22" s="17">
        <f>'Term 2 - Numbers'!CC22</f>
        <v>32</v>
      </c>
      <c r="L22" s="17">
        <f>'Term 2 - Numbers'!CK22</f>
        <v>0</v>
      </c>
      <c r="M22" s="17">
        <f>'Term 2 - Numbers'!CS22</f>
        <v>0</v>
      </c>
      <c r="N22" s="17">
        <f>'Term 2 - Numbers'!DA22</f>
        <v>0</v>
      </c>
      <c r="O22" s="17">
        <f>'Term 4 2018 - Numbers'!V21</f>
        <v>0</v>
      </c>
      <c r="P22" s="41">
        <f t="shared" si="11"/>
        <v>128</v>
      </c>
      <c r="Q22" s="100">
        <f>P22/3</f>
        <v>42.666666666666664</v>
      </c>
      <c r="V22" s="43">
        <f t="shared" ref="V22:X22" si="12">SUM(V9:V21)</f>
        <v>179</v>
      </c>
      <c r="W22" s="43">
        <f t="shared" si="12"/>
        <v>123</v>
      </c>
      <c r="X22" s="43">
        <f t="shared" si="12"/>
        <v>90</v>
      </c>
      <c r="Y22" s="43">
        <f>SUM(Y9:Y21)</f>
        <v>161</v>
      </c>
      <c r="Z22" s="43">
        <f t="shared" ref="Z22:AA22" si="13">SUM(Z9:Z21)</f>
        <v>80</v>
      </c>
      <c r="AA22" s="43">
        <f t="shared" si="13"/>
        <v>129</v>
      </c>
    </row>
    <row r="23" spans="1:27">
      <c r="A23" s="30" t="s">
        <v>26</v>
      </c>
      <c r="B23" s="17">
        <f>'Term 2 - Numbers'!I23</f>
        <v>0</v>
      </c>
      <c r="C23" s="17">
        <f>'Term 2 - Numbers'!Q23</f>
        <v>0</v>
      </c>
      <c r="D23" s="17">
        <f>'Term 2 - Numbers'!Y23</f>
        <v>0</v>
      </c>
      <c r="E23" s="17">
        <f>'Term 2 - Numbers'!AG23</f>
        <v>0</v>
      </c>
      <c r="F23" s="17">
        <f>'Term 2 - Numbers'!AO23</f>
        <v>16</v>
      </c>
      <c r="G23" s="17">
        <f>'Term 2 - Numbers'!AW23</f>
        <v>16</v>
      </c>
      <c r="H23" s="17">
        <f>'Term 2 - Numbers'!BE23</f>
        <v>12</v>
      </c>
      <c r="I23" s="17">
        <f>'Term 2 - Numbers'!BM23</f>
        <v>12</v>
      </c>
      <c r="J23" s="17">
        <f>'Term 2 - Numbers'!BU23</f>
        <v>16</v>
      </c>
      <c r="K23" s="17">
        <f>'Term 2 - Numbers'!CC23</f>
        <v>18</v>
      </c>
      <c r="L23" s="17">
        <f>'Term 2 - Numbers'!CK23</f>
        <v>12</v>
      </c>
      <c r="M23" s="17">
        <f>'Term 2 - Numbers'!CS23</f>
        <v>0</v>
      </c>
      <c r="N23" s="17">
        <f>'Term 2 - Numbers'!DA23</f>
        <v>8</v>
      </c>
      <c r="O23" s="17">
        <f>'Term 4 2018 - Numbers'!V22</f>
        <v>0</v>
      </c>
      <c r="P23" s="41">
        <f t="shared" si="11"/>
        <v>110</v>
      </c>
      <c r="Q23" s="100">
        <f>P23/8</f>
        <v>13.75</v>
      </c>
    </row>
    <row r="24" spans="1:27">
      <c r="A24" s="30" t="s">
        <v>75</v>
      </c>
      <c r="B24" s="17">
        <f>'Term 2 - Numbers'!I24</f>
        <v>0</v>
      </c>
      <c r="C24" s="17">
        <f>'Term 2 - Numbers'!Q24</f>
        <v>0</v>
      </c>
      <c r="D24" s="17">
        <f>'Term 2 - Numbers'!Y24</f>
        <v>0</v>
      </c>
      <c r="E24" s="17">
        <f>'Term 2 - Numbers'!AG24</f>
        <v>0</v>
      </c>
      <c r="F24" s="17">
        <f>'Term 2 - Numbers'!AO24</f>
        <v>0</v>
      </c>
      <c r="G24" s="17">
        <f>'Term 2 - Numbers'!AW24</f>
        <v>0</v>
      </c>
      <c r="H24" s="17">
        <f>'Term 2 - Numbers'!BE24</f>
        <v>0</v>
      </c>
      <c r="I24" s="17">
        <f>'Term 2 - Numbers'!BM24</f>
        <v>0</v>
      </c>
      <c r="J24" s="17">
        <f>'Term 2 - Numbers'!BU24</f>
        <v>3</v>
      </c>
      <c r="K24" s="17">
        <f>'Term 2 - Numbers'!CC24</f>
        <v>0</v>
      </c>
      <c r="L24" s="17">
        <f>'Term 2 - Numbers'!CK24</f>
        <v>0</v>
      </c>
      <c r="M24" s="17">
        <f>'Term 2 - Numbers'!CS24</f>
        <v>0</v>
      </c>
      <c r="N24" s="17">
        <f>'Term 2 - Numbers'!DA24</f>
        <v>0</v>
      </c>
      <c r="O24" s="17">
        <f>'Term 4 2018 - Numbers'!V23</f>
        <v>0</v>
      </c>
      <c r="P24" s="41">
        <f t="shared" si="11"/>
        <v>3</v>
      </c>
      <c r="Q24" s="100">
        <f>P24/1</f>
        <v>3</v>
      </c>
    </row>
    <row r="25" spans="1:27">
      <c r="A25" s="30" t="s">
        <v>80</v>
      </c>
      <c r="B25" s="17">
        <f>'Term 2 - Numbers'!I25</f>
        <v>0</v>
      </c>
      <c r="C25" s="17">
        <f>'Term 2 - Numbers'!Q25</f>
        <v>0</v>
      </c>
      <c r="D25" s="17">
        <f>'Term 2 - Numbers'!Y25</f>
        <v>0</v>
      </c>
      <c r="E25" s="17">
        <f>'Term 2 - Numbers'!AG25</f>
        <v>14</v>
      </c>
      <c r="F25" s="17">
        <f>'Term 2 - Numbers'!AO25</f>
        <v>10</v>
      </c>
      <c r="G25" s="17">
        <f>'Term 2 - Numbers'!AW25</f>
        <v>14</v>
      </c>
      <c r="H25" s="17">
        <f>'Term 2 - Numbers'!BE25</f>
        <v>16</v>
      </c>
      <c r="I25" s="17">
        <f>'Term 2 - Numbers'!BM25</f>
        <v>0</v>
      </c>
      <c r="J25" s="17">
        <f>'Term 2 - Numbers'!BU25</f>
        <v>17</v>
      </c>
      <c r="K25" s="17">
        <f>'Term 2 - Numbers'!CC25</f>
        <v>14</v>
      </c>
      <c r="L25" s="17">
        <f>'Term 2 - Numbers'!CK25</f>
        <v>16</v>
      </c>
      <c r="M25" s="17">
        <f>'Term 2 - Numbers'!CS25</f>
        <v>0</v>
      </c>
      <c r="N25" s="17">
        <f>'Term 2 - Numbers'!DA25</f>
        <v>0</v>
      </c>
      <c r="O25" s="17">
        <f>'Term 4 2018 - Numbers'!V24</f>
        <v>0</v>
      </c>
      <c r="P25" s="41">
        <f t="shared" si="11"/>
        <v>101</v>
      </c>
      <c r="Q25" s="100">
        <f>P25/7</f>
        <v>14.428571428571429</v>
      </c>
    </row>
    <row r="26" spans="1:27">
      <c r="A26" s="30" t="str">
        <f>'Term 4 2018 - Numbers'!A25</f>
        <v>Saturday Monthly Medal/Super Series</v>
      </c>
      <c r="B26" s="17">
        <v>0</v>
      </c>
      <c r="C26" s="17">
        <v>0</v>
      </c>
      <c r="D26" s="17">
        <f>'Term 2 - Numbers'!Y26</f>
        <v>22</v>
      </c>
      <c r="E26" s="17">
        <f>'Term 2 - Numbers'!AG26</f>
        <v>0</v>
      </c>
      <c r="F26" s="17">
        <f>'Term 2 - Numbers'!AO26</f>
        <v>36</v>
      </c>
      <c r="G26" s="17">
        <f>'Term 2 - Numbers'!AW26</f>
        <v>28</v>
      </c>
      <c r="H26" s="17">
        <f>'Term 2 - Numbers'!BE26</f>
        <v>33</v>
      </c>
      <c r="I26" s="17">
        <f>'Term 2 - Numbers'!BM26</f>
        <v>8</v>
      </c>
      <c r="J26" s="17">
        <f>'Term 2 - Numbers'!BU26</f>
        <v>10</v>
      </c>
      <c r="K26" s="17">
        <f>'Term 2 - Numbers'!CC26</f>
        <v>26</v>
      </c>
      <c r="L26" s="17">
        <f>'Term 2 - Numbers'!CK26</f>
        <v>28</v>
      </c>
      <c r="M26" s="17">
        <f>'Term 2 - Numbers'!CS26</f>
        <v>4</v>
      </c>
      <c r="N26" s="17">
        <f>'Term 2 - Numbers'!DA26</f>
        <v>0</v>
      </c>
      <c r="O26" s="17">
        <f>'Term 4 2018 - Numbers'!V25</f>
        <v>0</v>
      </c>
      <c r="P26" s="41">
        <f t="shared" si="11"/>
        <v>195</v>
      </c>
      <c r="Q26" s="100">
        <f>P26/9</f>
        <v>21.666666666666668</v>
      </c>
    </row>
    <row r="27" spans="1:27">
      <c r="A27" s="30" t="s">
        <v>68</v>
      </c>
      <c r="B27" s="17">
        <f>'Term 2 - Numbers'!I27</f>
        <v>0</v>
      </c>
      <c r="C27" s="17">
        <f>'Term 2 - Numbers'!Q27</f>
        <v>0</v>
      </c>
      <c r="D27" s="17">
        <f>'Term 2 - Numbers'!Y27</f>
        <v>0</v>
      </c>
      <c r="E27" s="17">
        <f>'Term 2 - Numbers'!AG27</f>
        <v>0</v>
      </c>
      <c r="F27" s="17">
        <f>'Term 2 - Numbers'!AO27</f>
        <v>0</v>
      </c>
      <c r="G27" s="17">
        <f>'Term 2 - Numbers'!AW27</f>
        <v>0</v>
      </c>
      <c r="H27" s="17">
        <f>'Term 2 - Numbers'!BE27</f>
        <v>0</v>
      </c>
      <c r="I27" s="17">
        <f>'Term 2 - Numbers'!BM27</f>
        <v>0</v>
      </c>
      <c r="J27" s="17">
        <f>'Term 2 - Numbers'!BU27</f>
        <v>0</v>
      </c>
      <c r="K27" s="17">
        <f>'Term 2 - Numbers'!CC27</f>
        <v>0</v>
      </c>
      <c r="L27" s="17">
        <f>'Term 2 - Numbers'!CK27</f>
        <v>0</v>
      </c>
      <c r="M27" s="17">
        <f>'Term 2 - Numbers'!CS27</f>
        <v>0</v>
      </c>
      <c r="N27" s="17">
        <f>'Term 2 - Numbers'!DA27</f>
        <v>0</v>
      </c>
      <c r="O27" s="17">
        <f>'Term 4 2018 - Numbers'!V26</f>
        <v>0</v>
      </c>
      <c r="P27" s="41">
        <f t="shared" si="11"/>
        <v>0</v>
      </c>
      <c r="Q27" s="100">
        <f t="shared" ref="Q27" si="14">P27/2</f>
        <v>0</v>
      </c>
      <c r="R27" s="63">
        <f>SUM(Q20:Q27)</f>
        <v>119.01190476190476</v>
      </c>
    </row>
    <row r="28" spans="1:27" s="45" customFormat="1">
      <c r="A28" s="33" t="s">
        <v>18</v>
      </c>
      <c r="B28" s="43">
        <f t="shared" ref="B28:O28" si="15">SUM(B20:B27)</f>
        <v>0</v>
      </c>
      <c r="C28" s="43">
        <f t="shared" si="15"/>
        <v>0</v>
      </c>
      <c r="D28" s="43">
        <f t="shared" si="15"/>
        <v>22</v>
      </c>
      <c r="E28" s="43">
        <f t="shared" si="15"/>
        <v>42</v>
      </c>
      <c r="F28" s="43">
        <f t="shared" si="15"/>
        <v>86</v>
      </c>
      <c r="G28" s="43">
        <f t="shared" si="15"/>
        <v>78</v>
      </c>
      <c r="H28" s="43">
        <f t="shared" si="15"/>
        <v>101</v>
      </c>
      <c r="I28" s="43">
        <f t="shared" si="15"/>
        <v>28</v>
      </c>
      <c r="J28" s="43">
        <f t="shared" si="15"/>
        <v>130</v>
      </c>
      <c r="K28" s="43">
        <f t="shared" si="15"/>
        <v>110</v>
      </c>
      <c r="L28" s="43">
        <f t="shared" si="15"/>
        <v>56</v>
      </c>
      <c r="M28" s="43">
        <f t="shared" si="15"/>
        <v>12</v>
      </c>
      <c r="N28" s="43">
        <f t="shared" si="15"/>
        <v>24</v>
      </c>
      <c r="O28" s="43">
        <f t="shared" si="15"/>
        <v>0</v>
      </c>
      <c r="P28" s="44">
        <f t="shared" si="11"/>
        <v>689</v>
      </c>
      <c r="Q28" s="52">
        <f>SUM(Q20:Q27)</f>
        <v>119.01190476190476</v>
      </c>
      <c r="R28" s="44"/>
    </row>
    <row r="29" spans="1:27">
      <c r="A29" s="38" t="s">
        <v>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2"/>
      <c r="Q29" s="42"/>
    </row>
    <row r="30" spans="1:27">
      <c r="A30" s="31" t="s">
        <v>32</v>
      </c>
      <c r="B30" s="17">
        <f>'Term 2 - Numbers'!I30</f>
        <v>0</v>
      </c>
      <c r="C30" s="17">
        <f>'Term 2 - Numbers'!Q30</f>
        <v>0</v>
      </c>
      <c r="D30" s="17">
        <f>'Term 2 - Numbers'!Y30</f>
        <v>28</v>
      </c>
      <c r="E30" s="17">
        <f>'Term 2 - Numbers'!AG30</f>
        <v>56</v>
      </c>
      <c r="F30" s="17">
        <f>'Term 2 - Numbers'!AO30</f>
        <v>56</v>
      </c>
      <c r="G30" s="17">
        <f>'Term 2 - Numbers'!AW30</f>
        <v>56</v>
      </c>
      <c r="H30" s="17">
        <f>'Term 2 - Numbers'!BE30</f>
        <v>56</v>
      </c>
      <c r="I30" s="17">
        <f>'Term 2 - Numbers'!BM30</f>
        <v>0</v>
      </c>
      <c r="J30" s="17">
        <f>'Term 2 - Numbers'!BU30</f>
        <v>56</v>
      </c>
      <c r="K30" s="17">
        <f>'Term 2 - Numbers'!CC30</f>
        <v>28</v>
      </c>
      <c r="L30" s="17">
        <f>'Term 2 - Numbers'!CK30</f>
        <v>28</v>
      </c>
      <c r="M30" s="17">
        <f>'Term 2 - Numbers'!CS30</f>
        <v>56</v>
      </c>
      <c r="N30" s="17">
        <f>'Term 2 - Numbers'!DA30</f>
        <v>0</v>
      </c>
      <c r="O30" s="17">
        <f>'Term 2 - Numbers'!DI30</f>
        <v>0</v>
      </c>
      <c r="P30" s="41">
        <f t="shared" ref="P30:P39" si="16">SUM(B30:O30)</f>
        <v>420</v>
      </c>
      <c r="Q30" s="63">
        <f>P30/9</f>
        <v>46.666666666666664</v>
      </c>
    </row>
    <row r="31" spans="1:27">
      <c r="A31" s="31" t="s">
        <v>33</v>
      </c>
      <c r="B31" s="17">
        <f>'Term 2 - Numbers'!I31</f>
        <v>0</v>
      </c>
      <c r="C31" s="17">
        <f>'Term 2 - Numbers'!Q31</f>
        <v>0</v>
      </c>
      <c r="D31" s="17">
        <f>'Term 2 - Numbers'!Y31</f>
        <v>0</v>
      </c>
      <c r="E31" s="17">
        <f>'Term 2 - Numbers'!AG31</f>
        <v>0</v>
      </c>
      <c r="F31" s="17">
        <f>'Term 2 - Numbers'!AO31</f>
        <v>0</v>
      </c>
      <c r="G31" s="17">
        <f>'Term 2 - Numbers'!AW31</f>
        <v>23</v>
      </c>
      <c r="H31" s="17">
        <f>'Term 2 - Numbers'!BE31</f>
        <v>23</v>
      </c>
      <c r="I31" s="17">
        <f>'Term 2 - Numbers'!BM31</f>
        <v>0</v>
      </c>
      <c r="J31" s="17">
        <f>'Term 2 - Numbers'!BU31</f>
        <v>0</v>
      </c>
      <c r="K31" s="17">
        <f>'Term 2 - Numbers'!CC31</f>
        <v>25</v>
      </c>
      <c r="L31" s="17">
        <f>'Term 2 - Numbers'!CK31</f>
        <v>0</v>
      </c>
      <c r="M31" s="17">
        <f>'Term 2 - Numbers'!CS31</f>
        <v>25</v>
      </c>
      <c r="N31" s="17">
        <f>'Term 2 - Numbers'!DA31</f>
        <v>0</v>
      </c>
      <c r="O31" s="17">
        <f>'Term 4 2018 - Numbers'!Y28</f>
        <v>0</v>
      </c>
      <c r="P31" s="41">
        <f t="shared" si="16"/>
        <v>96</v>
      </c>
      <c r="Q31" s="63">
        <f>P31/4</f>
        <v>24</v>
      </c>
    </row>
    <row r="32" spans="1:27">
      <c r="A32" s="31" t="s">
        <v>34</v>
      </c>
      <c r="B32" s="17">
        <f>'Term 2 - Numbers'!I32</f>
        <v>0</v>
      </c>
      <c r="C32" s="17">
        <f>'Term 2 - Numbers'!Q32</f>
        <v>0</v>
      </c>
      <c r="D32" s="17">
        <f>'Term 2 - Numbers'!Y32</f>
        <v>0</v>
      </c>
      <c r="E32" s="17">
        <f>'Term 2 - Numbers'!AG32</f>
        <v>0</v>
      </c>
      <c r="F32" s="17">
        <f>'Term 2 - Numbers'!AO32</f>
        <v>0</v>
      </c>
      <c r="G32" s="17">
        <f>'Term 2 - Numbers'!AW32</f>
        <v>50</v>
      </c>
      <c r="H32" s="17">
        <f>'Term 2 - Numbers'!BE32</f>
        <v>50</v>
      </c>
      <c r="I32" s="17">
        <f>'Term 2 - Numbers'!BM32</f>
        <v>9</v>
      </c>
      <c r="J32" s="17">
        <f>'Term 2 - Numbers'!BU32</f>
        <v>0</v>
      </c>
      <c r="K32" s="17">
        <f>'Term 2 - Numbers'!CC32</f>
        <v>50</v>
      </c>
      <c r="L32" s="17">
        <f>'Term 2 - Numbers'!CK32</f>
        <v>0</v>
      </c>
      <c r="M32" s="17">
        <f>'Term 2 - Numbers'!CS32</f>
        <v>50</v>
      </c>
      <c r="N32" s="17">
        <f>'Term 2 - Numbers'!DA32</f>
        <v>0</v>
      </c>
      <c r="O32" s="17">
        <f>'Term 4 2018 - Numbers'!Y29</f>
        <v>0</v>
      </c>
      <c r="P32" s="41">
        <f t="shared" si="16"/>
        <v>209</v>
      </c>
      <c r="Q32" s="63">
        <f>P32/5</f>
        <v>41.8</v>
      </c>
    </row>
    <row r="33" spans="1:18">
      <c r="A33" s="31" t="s">
        <v>35</v>
      </c>
      <c r="B33" s="17">
        <f>'Term 2 - Numbers'!I33</f>
        <v>0</v>
      </c>
      <c r="C33" s="17">
        <f>'Term 2 - Numbers'!Q33</f>
        <v>0</v>
      </c>
      <c r="D33" s="17">
        <f>'Term 2 - Numbers'!Y33</f>
        <v>0</v>
      </c>
      <c r="E33" s="17">
        <f>'Term 2 - Numbers'!AG33</f>
        <v>0</v>
      </c>
      <c r="F33" s="17">
        <f>'Term 2 - Numbers'!AO33</f>
        <v>0</v>
      </c>
      <c r="G33" s="17">
        <f>'Term 2 - Numbers'!AW33</f>
        <v>50</v>
      </c>
      <c r="H33" s="17">
        <f>'Term 2 - Numbers'!BE33</f>
        <v>50</v>
      </c>
      <c r="I33" s="17">
        <f>'Term 2 - Numbers'!BM33</f>
        <v>50</v>
      </c>
      <c r="J33" s="17">
        <f>'Term 2 - Numbers'!BU33</f>
        <v>0</v>
      </c>
      <c r="K33" s="17">
        <f>'Term 2 - Numbers'!CC33</f>
        <v>0</v>
      </c>
      <c r="L33" s="17">
        <f>'Term 2 - Numbers'!CK33</f>
        <v>0</v>
      </c>
      <c r="M33" s="17">
        <f>'Term 2 - Numbers'!CS33</f>
        <v>0</v>
      </c>
      <c r="N33" s="17">
        <f>'Term 2 - Numbers'!DA33</f>
        <v>0</v>
      </c>
      <c r="O33" s="17">
        <f>'Term 4 2018 - Numbers'!Y30</f>
        <v>0</v>
      </c>
      <c r="P33" s="41">
        <f t="shared" si="16"/>
        <v>150</v>
      </c>
      <c r="Q33" s="63">
        <f>P33/3</f>
        <v>50</v>
      </c>
    </row>
    <row r="34" spans="1:18">
      <c r="A34" s="31" t="s">
        <v>36</v>
      </c>
      <c r="B34" s="17">
        <f>'Term 2 - Numbers'!I34</f>
        <v>0</v>
      </c>
      <c r="C34" s="17">
        <f>'Term 2 - Numbers'!Q34</f>
        <v>0</v>
      </c>
      <c r="D34" s="17">
        <f>'Term 2 - Numbers'!Y34</f>
        <v>0</v>
      </c>
      <c r="E34" s="17">
        <f>'Term 2 - Numbers'!AG34</f>
        <v>0</v>
      </c>
      <c r="F34" s="17">
        <f>'Term 2 - Numbers'!AO34</f>
        <v>0</v>
      </c>
      <c r="G34" s="17">
        <f>'Term 2 - Numbers'!AW34</f>
        <v>0</v>
      </c>
      <c r="H34" s="17">
        <f>'Term 2 - Numbers'!BE34</f>
        <v>0</v>
      </c>
      <c r="I34" s="17">
        <f>'Term 2 - Numbers'!BM34</f>
        <v>0</v>
      </c>
      <c r="J34" s="17">
        <f>'Term 2 - Numbers'!BU34</f>
        <v>0</v>
      </c>
      <c r="K34" s="17">
        <f>'Term 2 - Numbers'!CC34</f>
        <v>0</v>
      </c>
      <c r="L34" s="17">
        <f>'Term 2 - Numbers'!CK34</f>
        <v>0</v>
      </c>
      <c r="M34" s="17">
        <f>'Term 2 - Numbers'!CS34</f>
        <v>0</v>
      </c>
      <c r="N34" s="17">
        <f>'Term 2 - Numbers'!DA34</f>
        <v>0</v>
      </c>
      <c r="O34" s="17">
        <f>'Term 4 2018 - Numbers'!Y31</f>
        <v>0</v>
      </c>
      <c r="P34" s="41">
        <f t="shared" si="16"/>
        <v>0</v>
      </c>
      <c r="Q34" s="63">
        <f t="shared" ref="Q34:Q38" si="17">P34/9</f>
        <v>0</v>
      </c>
    </row>
    <row r="35" spans="1:18">
      <c r="A35" s="31" t="s">
        <v>37</v>
      </c>
      <c r="B35" s="17">
        <f>'Term 2 - Numbers'!I35</f>
        <v>0</v>
      </c>
      <c r="C35" s="17">
        <f>'Term 2 - Numbers'!Q35</f>
        <v>0</v>
      </c>
      <c r="D35" s="17">
        <f>'Term 2 - Numbers'!Y35</f>
        <v>0</v>
      </c>
      <c r="E35" s="17">
        <f>'Term 2 - Numbers'!AG35</f>
        <v>90</v>
      </c>
      <c r="F35" s="17">
        <f>'Term 2 - Numbers'!AO35</f>
        <v>130</v>
      </c>
      <c r="G35" s="17">
        <f>'Term 2 - Numbers'!AW35</f>
        <v>90</v>
      </c>
      <c r="H35" s="17">
        <f>'Term 2 - Numbers'!BE35</f>
        <v>86</v>
      </c>
      <c r="I35" s="17">
        <f>'Term 2 - Numbers'!BM35</f>
        <v>106</v>
      </c>
      <c r="J35" s="17">
        <f>'Term 2 - Numbers'!BU35</f>
        <v>68</v>
      </c>
      <c r="K35" s="17">
        <f>'Term 2 - Numbers'!CC35</f>
        <v>104</v>
      </c>
      <c r="L35" s="17">
        <f>'Term 2 - Numbers'!CK35</f>
        <v>20</v>
      </c>
      <c r="M35" s="17">
        <f>'Term 2 - Numbers'!CS35</f>
        <v>0</v>
      </c>
      <c r="N35" s="17">
        <f>'Term 2 - Numbers'!DA35</f>
        <v>0</v>
      </c>
      <c r="O35" s="17">
        <f>'Term 4 2018 - Numbers'!Y32</f>
        <v>0</v>
      </c>
      <c r="P35" s="41">
        <f t="shared" si="16"/>
        <v>694</v>
      </c>
      <c r="Q35" s="63">
        <f>P35/8</f>
        <v>86.75</v>
      </c>
    </row>
    <row r="36" spans="1:18">
      <c r="A36" s="31" t="s">
        <v>38</v>
      </c>
      <c r="B36" s="17">
        <f>'Term 2 - Numbers'!I36</f>
        <v>0</v>
      </c>
      <c r="C36" s="17">
        <f>'Term 2 - Numbers'!Q36</f>
        <v>0</v>
      </c>
      <c r="D36" s="17">
        <f>'Term 2 - Numbers'!Y36</f>
        <v>0</v>
      </c>
      <c r="E36" s="17">
        <f>'Term 2 - Numbers'!AG36</f>
        <v>0</v>
      </c>
      <c r="F36" s="17">
        <f>'Term 2 - Numbers'!AO36</f>
        <v>0</v>
      </c>
      <c r="G36" s="17">
        <f>'Term 2 - Numbers'!AW36</f>
        <v>0</v>
      </c>
      <c r="H36" s="17">
        <f>'Term 2 - Numbers'!BE36</f>
        <v>0</v>
      </c>
      <c r="I36" s="17">
        <f>'Term 2 - Numbers'!BM36</f>
        <v>0</v>
      </c>
      <c r="J36" s="17">
        <f>'Term 2 - Numbers'!BU36</f>
        <v>0</v>
      </c>
      <c r="K36" s="17">
        <f>'Term 2 - Numbers'!CC36</f>
        <v>0</v>
      </c>
      <c r="L36" s="17">
        <f>'Term 2 - Numbers'!CK36</f>
        <v>0</v>
      </c>
      <c r="M36" s="17">
        <f>'Term 2 - Numbers'!CS36</f>
        <v>0</v>
      </c>
      <c r="N36" s="17">
        <f>'Term 2 - Numbers'!DA36</f>
        <v>0</v>
      </c>
      <c r="O36" s="17">
        <f>'Term 4 2018 - Numbers'!Y33</f>
        <v>0</v>
      </c>
      <c r="P36" s="41">
        <f t="shared" si="16"/>
        <v>0</v>
      </c>
      <c r="Q36" s="63">
        <f t="shared" si="17"/>
        <v>0</v>
      </c>
    </row>
    <row r="37" spans="1:18">
      <c r="A37" s="31" t="s">
        <v>39</v>
      </c>
      <c r="B37" s="17">
        <f>'Term 2 - Numbers'!I37</f>
        <v>0</v>
      </c>
      <c r="C37" s="17">
        <f>'Term 2 - Numbers'!Q37</f>
        <v>0</v>
      </c>
      <c r="D37" s="17">
        <f>'Term 2 - Numbers'!Y37</f>
        <v>0</v>
      </c>
      <c r="E37" s="17">
        <f>'Term 2 - Numbers'!AG37</f>
        <v>0</v>
      </c>
      <c r="F37" s="17">
        <f>'Term 2 - Numbers'!AO37</f>
        <v>0</v>
      </c>
      <c r="G37" s="17">
        <f>'Term 2 - Numbers'!AW37</f>
        <v>0</v>
      </c>
      <c r="H37" s="17">
        <f>'Term 2 - Numbers'!BE37</f>
        <v>0</v>
      </c>
      <c r="I37" s="17">
        <f>'Term 2 - Numbers'!BM37</f>
        <v>0</v>
      </c>
      <c r="J37" s="17">
        <f>'Term 2 - Numbers'!BU37</f>
        <v>10</v>
      </c>
      <c r="K37" s="17">
        <f>'Term 2 - Numbers'!CC37</f>
        <v>0</v>
      </c>
      <c r="L37" s="17">
        <f>'Term 2 - Numbers'!CK37</f>
        <v>0</v>
      </c>
      <c r="M37" s="17">
        <f>'Term 2 - Numbers'!CS37</f>
        <v>0</v>
      </c>
      <c r="N37" s="17">
        <f>'Term 2 - Numbers'!DA37</f>
        <v>0</v>
      </c>
      <c r="O37" s="17">
        <f>'Term 4 2018 - Numbers'!Y34</f>
        <v>0</v>
      </c>
      <c r="P37" s="41">
        <f t="shared" si="16"/>
        <v>10</v>
      </c>
      <c r="Q37" s="63">
        <f>P37/1</f>
        <v>10</v>
      </c>
    </row>
    <row r="38" spans="1:18">
      <c r="A38" s="31" t="str">
        <f>'Term 4 2018 - Numbers'!A37</f>
        <v>Terrigal Primary</v>
      </c>
      <c r="B38" s="17">
        <f>'Term 2 - Numbers'!I38</f>
        <v>0</v>
      </c>
      <c r="C38" s="17">
        <f>'Term 2 - Numbers'!Q38</f>
        <v>0</v>
      </c>
      <c r="D38" s="17">
        <f>'Term 2 - Numbers'!Y38</f>
        <v>0</v>
      </c>
      <c r="E38" s="17">
        <f>'Term 2 - Numbers'!AG38</f>
        <v>0</v>
      </c>
      <c r="F38" s="17">
        <f>'Term 2 - Numbers'!AO38</f>
        <v>0</v>
      </c>
      <c r="G38" s="17">
        <f>'Term 2 - Numbers'!AW38</f>
        <v>0</v>
      </c>
      <c r="H38" s="17">
        <f>'Term 2 - Numbers'!BE38</f>
        <v>0</v>
      </c>
      <c r="I38" s="17">
        <f>'Term 2 - Numbers'!BM38</f>
        <v>0</v>
      </c>
      <c r="J38" s="17">
        <f>'Term 2 - Numbers'!BU38</f>
        <v>0</v>
      </c>
      <c r="K38" s="17">
        <f>'Term 2 - Numbers'!CC38</f>
        <v>0</v>
      </c>
      <c r="L38" s="17">
        <f>'Term 2 - Numbers'!CK38</f>
        <v>0</v>
      </c>
      <c r="M38" s="17">
        <f>'Term 2 - Numbers'!CS38</f>
        <v>0</v>
      </c>
      <c r="N38" s="17">
        <f>'Term 2 - Numbers'!DA38</f>
        <v>0</v>
      </c>
      <c r="O38" s="17">
        <f>'Term 4 2018 - Numbers'!Y35</f>
        <v>0</v>
      </c>
      <c r="P38" s="41">
        <f t="shared" si="16"/>
        <v>0</v>
      </c>
      <c r="Q38" s="63">
        <f t="shared" si="17"/>
        <v>0</v>
      </c>
    </row>
    <row r="39" spans="1:18" s="45" customFormat="1">
      <c r="A39" s="34" t="s">
        <v>18</v>
      </c>
      <c r="B39" s="43">
        <f>'Term 4 2018 - Numbers'!L35</f>
        <v>0</v>
      </c>
      <c r="C39" s="43">
        <f>'Term 4 2018 - Numbers'!T35</f>
        <v>0</v>
      </c>
      <c r="D39" s="43">
        <f>'Term 4 2018 - Numbers'!AB35</f>
        <v>0</v>
      </c>
      <c r="E39" s="43">
        <f>SUM(E30:E38)</f>
        <v>146</v>
      </c>
      <c r="F39" s="43">
        <f>SUM(F30:F37)</f>
        <v>186</v>
      </c>
      <c r="G39" s="43">
        <f>SUM(G30:G37)</f>
        <v>269</v>
      </c>
      <c r="H39" s="43">
        <f>SUM(H30:H37)</f>
        <v>265</v>
      </c>
      <c r="I39" s="43">
        <f>SUM(I30:I37)</f>
        <v>165</v>
      </c>
      <c r="J39" s="43">
        <f>SUM(J30:J37)</f>
        <v>134</v>
      </c>
      <c r="K39" s="43">
        <f t="shared" ref="K39:O39" si="18">SUM(K30:K38)</f>
        <v>207</v>
      </c>
      <c r="L39" s="43">
        <f t="shared" si="18"/>
        <v>48</v>
      </c>
      <c r="M39" s="43">
        <f t="shared" si="18"/>
        <v>131</v>
      </c>
      <c r="N39" s="43">
        <f t="shared" si="18"/>
        <v>0</v>
      </c>
      <c r="O39" s="43">
        <f t="shared" si="18"/>
        <v>0</v>
      </c>
      <c r="P39" s="44">
        <f t="shared" si="16"/>
        <v>1551</v>
      </c>
      <c r="Q39" s="52">
        <f>SUM(Q30:Q38)</f>
        <v>259.21666666666664</v>
      </c>
      <c r="R39" s="44"/>
    </row>
    <row r="40" spans="1:18">
      <c r="A40" s="38" t="s">
        <v>40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2"/>
      <c r="Q40" s="42"/>
    </row>
    <row r="41" spans="1:18">
      <c r="A41" s="30" t="str">
        <f>'Term 4 2018 - Numbers'!A40</f>
        <v>Seniors</v>
      </c>
      <c r="B41" s="17">
        <f>'Term 2 - Numbers'!I41</f>
        <v>0</v>
      </c>
      <c r="C41" s="17">
        <f>'Term 2 - Numbers'!Q41</f>
        <v>0</v>
      </c>
      <c r="D41" s="17">
        <f>'Term 2 - Numbers'!Y41</f>
        <v>0</v>
      </c>
      <c r="E41" s="17">
        <f>'Term 2 - Numbers'!AG41</f>
        <v>0</v>
      </c>
      <c r="F41" s="17">
        <f>'Term 2 - Numbers'!AO41</f>
        <v>0</v>
      </c>
      <c r="G41" s="17">
        <f>'Term 2 - Numbers'!AW41</f>
        <v>0</v>
      </c>
      <c r="H41" s="17">
        <f>'Term 2 - Numbers'!BE41</f>
        <v>0</v>
      </c>
      <c r="I41" s="17">
        <f>'Term 2 - Numbers'!BM41</f>
        <v>0</v>
      </c>
      <c r="J41" s="17">
        <f>'Term 2 - Numbers'!BU41</f>
        <v>0</v>
      </c>
      <c r="K41" s="17">
        <f>'Term 2 - Numbers'!CC41</f>
        <v>0</v>
      </c>
      <c r="L41" s="17">
        <f>'Term 2 - Numbers'!CK41</f>
        <v>0</v>
      </c>
      <c r="M41" s="17">
        <f>'Term 2 - Numbers'!CS41</f>
        <v>0</v>
      </c>
      <c r="N41" s="17">
        <f>'Term 2 - Numbers'!DA41</f>
        <v>0</v>
      </c>
      <c r="O41" s="17">
        <f>'Term 2 - Numbers'!DI41</f>
        <v>0</v>
      </c>
      <c r="P41" s="41">
        <f t="shared" ref="P41:P48" si="19">SUM(B41:O41)</f>
        <v>0</v>
      </c>
      <c r="Q41" s="18">
        <v>0</v>
      </c>
    </row>
    <row r="42" spans="1:18">
      <c r="A42" s="30" t="str">
        <f>'Term 4 2018 - Numbers'!A41</f>
        <v>Endeavour Series/JDS</v>
      </c>
      <c r="B42" s="17">
        <f>'Term 2 - Numbers'!I42</f>
        <v>0</v>
      </c>
      <c r="C42" s="17">
        <f>'Term 2 - Numbers'!Q42</f>
        <v>0</v>
      </c>
      <c r="D42" s="17">
        <f>'Term 2 - Numbers'!Y42</f>
        <v>40</v>
      </c>
      <c r="E42" s="17">
        <f>'Term 2 - Numbers'!AG42</f>
        <v>0</v>
      </c>
      <c r="F42" s="17">
        <f>'Term 2 - Numbers'!AO42</f>
        <v>40</v>
      </c>
      <c r="G42" s="17">
        <f>'Term 2 - Numbers'!AW42</f>
        <v>0</v>
      </c>
      <c r="H42" s="17">
        <f>'Term 2 - Numbers'!BE42</f>
        <v>0</v>
      </c>
      <c r="I42" s="17">
        <f>'Term 2 - Numbers'!BM42</f>
        <v>0</v>
      </c>
      <c r="J42" s="17">
        <f>'Term 2 - Numbers'!BU42</f>
        <v>40</v>
      </c>
      <c r="K42" s="17">
        <f>'Term 2 - Numbers'!CC42</f>
        <v>0</v>
      </c>
      <c r="L42" s="17">
        <f>'Term 2 - Numbers'!CK42</f>
        <v>110</v>
      </c>
      <c r="M42" s="17">
        <f>'Term 2 - Numbers'!CS42</f>
        <v>300</v>
      </c>
      <c r="N42" s="17">
        <f>'Term 2 - Numbers'!DA42</f>
        <v>0</v>
      </c>
      <c r="O42" s="17">
        <f>'Term 2 - Numbers'!DI42</f>
        <v>0</v>
      </c>
      <c r="P42" s="41">
        <f t="shared" si="19"/>
        <v>530</v>
      </c>
      <c r="Q42" s="18">
        <f>P42/5</f>
        <v>106</v>
      </c>
    </row>
    <row r="43" spans="1:18">
      <c r="A43" s="30" t="str">
        <f>'Term 4 2018 - Numbers'!A42</f>
        <v xml:space="preserve">Sydney North </v>
      </c>
      <c r="B43" s="17">
        <f>'Term 2 - Numbers'!I43</f>
        <v>0</v>
      </c>
      <c r="C43" s="17">
        <f>'Term 2 - Numbers'!Q43</f>
        <v>0</v>
      </c>
      <c r="D43" s="17">
        <f>'Term 2 - Numbers'!Y43</f>
        <v>0</v>
      </c>
      <c r="E43" s="17">
        <f>'Term 2 - Numbers'!AG43</f>
        <v>0</v>
      </c>
      <c r="F43" s="17">
        <f>'Term 2 - Numbers'!AO43</f>
        <v>0</v>
      </c>
      <c r="G43" s="17">
        <f>'Term 2 - Numbers'!AW43</f>
        <v>0</v>
      </c>
      <c r="H43" s="17">
        <f>'Term 2 - Numbers'!BE43</f>
        <v>0</v>
      </c>
      <c r="I43" s="17">
        <f>'Term 2 - Numbers'!BM43</f>
        <v>0</v>
      </c>
      <c r="J43" s="17">
        <f>'Term 2 - Numbers'!BU43</f>
        <v>0</v>
      </c>
      <c r="K43" s="17">
        <f>'Term 2 - Numbers'!CC43</f>
        <v>0</v>
      </c>
      <c r="L43" s="17">
        <f>'Term 2 - Numbers'!CK43</f>
        <v>0</v>
      </c>
      <c r="M43" s="17">
        <f>'Term 2 - Numbers'!CS43</f>
        <v>0</v>
      </c>
      <c r="N43" s="17">
        <f>'Term 2 - Numbers'!DA43</f>
        <v>0</v>
      </c>
      <c r="O43" s="17">
        <f>'Term 2 - Numbers'!DI43</f>
        <v>0</v>
      </c>
      <c r="P43" s="41">
        <f t="shared" si="19"/>
        <v>0</v>
      </c>
      <c r="Q43" s="18">
        <f>P43</f>
        <v>0</v>
      </c>
    </row>
    <row r="44" spans="1:18">
      <c r="A44" s="30" t="str">
        <f>'Term 4 2018 - Numbers'!A43</f>
        <v>Inter-Club</v>
      </c>
      <c r="B44" s="17">
        <f>'Term 2 - Numbers'!I44</f>
        <v>0</v>
      </c>
      <c r="C44" s="17">
        <f>'Term 2 - Numbers'!Q44</f>
        <v>0</v>
      </c>
      <c r="D44" s="17">
        <f>'Term 2 - Numbers'!Y44</f>
        <v>0</v>
      </c>
      <c r="E44" s="17">
        <f>'Term 2 - Numbers'!AG44</f>
        <v>0</v>
      </c>
      <c r="F44" s="17">
        <f>'Term 2 - Numbers'!AO44</f>
        <v>0</v>
      </c>
      <c r="G44" s="17">
        <f>'Term 2 - Numbers'!AW44</f>
        <v>0</v>
      </c>
      <c r="H44" s="17">
        <f>'Term 2 - Numbers'!BE44</f>
        <v>0</v>
      </c>
      <c r="I44" s="17">
        <f>'Term 2 - Numbers'!BM44</f>
        <v>0</v>
      </c>
      <c r="J44" s="17">
        <f>'Term 2 - Numbers'!BU44</f>
        <v>0</v>
      </c>
      <c r="K44" s="17">
        <f>'Term 2 - Numbers'!CC44</f>
        <v>0</v>
      </c>
      <c r="L44" s="17">
        <f>'Term 2 - Numbers'!CK44</f>
        <v>0</v>
      </c>
      <c r="M44" s="17">
        <f>'Term 2 - Numbers'!CS44</f>
        <v>0</v>
      </c>
      <c r="N44" s="17">
        <f>'Term 2 - Numbers'!DA44</f>
        <v>0</v>
      </c>
      <c r="O44" s="17">
        <f>'Term 2 - Numbers'!DI44</f>
        <v>0</v>
      </c>
      <c r="P44" s="41">
        <f t="shared" si="19"/>
        <v>0</v>
      </c>
      <c r="Q44" s="18">
        <f t="shared" ref="Q44:Q45" si="20">P44</f>
        <v>0</v>
      </c>
    </row>
    <row r="45" spans="1:18">
      <c r="A45" s="30" t="str">
        <f>'Term 4 2018 - Numbers'!A44</f>
        <v>Club Championships</v>
      </c>
      <c r="B45" s="17">
        <f>'Term 2 - Numbers'!I45</f>
        <v>0</v>
      </c>
      <c r="C45" s="17">
        <f>'Term 2 - Numbers'!Q45</f>
        <v>0</v>
      </c>
      <c r="D45" s="17">
        <f>'Term 2 - Numbers'!Y45</f>
        <v>0</v>
      </c>
      <c r="E45" s="17">
        <f>'Term 2 - Numbers'!AG45</f>
        <v>0</v>
      </c>
      <c r="F45" s="17">
        <f>'Term 2 - Numbers'!AO45</f>
        <v>0</v>
      </c>
      <c r="G45" s="17">
        <f>'Term 2 - Numbers'!AW45</f>
        <v>0</v>
      </c>
      <c r="H45" s="17">
        <f>'Term 2 - Numbers'!BE45</f>
        <v>0</v>
      </c>
      <c r="I45" s="17">
        <f>'Term 2 - Numbers'!BM45</f>
        <v>0</v>
      </c>
      <c r="J45" s="17">
        <f>'Term 2 - Numbers'!BU45</f>
        <v>0</v>
      </c>
      <c r="K45" s="17">
        <f>'Term 2 - Numbers'!CC45</f>
        <v>0</v>
      </c>
      <c r="L45" s="17">
        <f>'Term 2 - Numbers'!CK45</f>
        <v>0</v>
      </c>
      <c r="M45" s="17">
        <f>'Term 2 - Numbers'!CS45</f>
        <v>0</v>
      </c>
      <c r="N45" s="17">
        <f>'Term 2 - Numbers'!DA45</f>
        <v>0</v>
      </c>
      <c r="O45" s="17">
        <f>'Term 2 - Numbers'!DI45</f>
        <v>0</v>
      </c>
      <c r="P45" s="41">
        <f t="shared" si="19"/>
        <v>0</v>
      </c>
      <c r="Q45" s="18">
        <f t="shared" si="20"/>
        <v>0</v>
      </c>
    </row>
    <row r="46" spans="1:18">
      <c r="A46" s="30" t="str">
        <f>'Term 4 2018 - Numbers'!A45</f>
        <v>Junior Gold/Silver/Bronze</v>
      </c>
      <c r="B46" s="17">
        <f>'Term 2 - Numbers'!I46</f>
        <v>0</v>
      </c>
      <c r="C46" s="17">
        <f>'Term 2 - Numbers'!Q46</f>
        <v>0</v>
      </c>
      <c r="D46" s="17">
        <f>'Term 2 - Numbers'!Y46</f>
        <v>0</v>
      </c>
      <c r="E46" s="17">
        <f>'Term 2 - Numbers'!AG46</f>
        <v>276</v>
      </c>
      <c r="F46" s="17">
        <f>'Term 2 - Numbers'!AO46</f>
        <v>0</v>
      </c>
      <c r="G46" s="17">
        <f>'Term 2 - Numbers'!AW46</f>
        <v>0</v>
      </c>
      <c r="H46" s="17">
        <f>'Term 2 - Numbers'!BE46</f>
        <v>0</v>
      </c>
      <c r="I46" s="17">
        <f>'Term 2 - Numbers'!BM46</f>
        <v>0</v>
      </c>
      <c r="J46" s="17">
        <f>'Term 2 - Numbers'!BU46</f>
        <v>0</v>
      </c>
      <c r="K46" s="17">
        <f>'Term 2 - Numbers'!CC46</f>
        <v>0</v>
      </c>
      <c r="L46" s="17">
        <f>'Term 2 - Numbers'!CK46</f>
        <v>0</v>
      </c>
      <c r="M46" s="17">
        <f>'Term 2 - Numbers'!CS46</f>
        <v>0</v>
      </c>
      <c r="N46" s="17">
        <f>'Term 2 - Numbers'!DA46</f>
        <v>0</v>
      </c>
      <c r="O46" s="17">
        <f>'Term 2 - Numbers'!DI46</f>
        <v>0</v>
      </c>
      <c r="P46" s="41">
        <f t="shared" si="19"/>
        <v>276</v>
      </c>
      <c r="Q46" s="18">
        <f>P46/1</f>
        <v>276</v>
      </c>
    </row>
    <row r="47" spans="1:18">
      <c r="A47" s="30" t="str">
        <f>'Term 4 2018 - Numbers'!A46</f>
        <v>AMT - January 2019</v>
      </c>
      <c r="B47" s="17">
        <f>'Term 2 - Numbers'!I47</f>
        <v>0</v>
      </c>
      <c r="C47" s="17">
        <f>'Term 2 - Numbers'!Q47</f>
        <v>0</v>
      </c>
      <c r="D47" s="17">
        <f>'Term 2 - Numbers'!Y47</f>
        <v>0</v>
      </c>
      <c r="E47" s="17">
        <f>'Term 2 - Numbers'!AG47</f>
        <v>0</v>
      </c>
      <c r="F47" s="17">
        <f>'Term 2 - Numbers'!AO47</f>
        <v>0</v>
      </c>
      <c r="G47" s="17">
        <f>'Term 2 - Numbers'!AW47</f>
        <v>0</v>
      </c>
      <c r="H47" s="17">
        <f>'Term 2 - Numbers'!BE47</f>
        <v>0</v>
      </c>
      <c r="I47" s="17">
        <f>'Term 2 - Numbers'!BM47</f>
        <v>0</v>
      </c>
      <c r="J47" s="17">
        <f>'Term 2 - Numbers'!BU47</f>
        <v>0</v>
      </c>
      <c r="K47" s="17">
        <f>'Term 2 - Numbers'!CC47</f>
        <v>0</v>
      </c>
      <c r="L47" s="17">
        <f>'Term 2 - Numbers'!CK47</f>
        <v>0</v>
      </c>
      <c r="M47" s="17">
        <v>0</v>
      </c>
      <c r="N47" s="17">
        <f>'Term 2 - Numbers'!DA47</f>
        <v>0</v>
      </c>
      <c r="O47" s="17">
        <f>'Term 2 - Numbers'!DI47</f>
        <v>620</v>
      </c>
      <c r="P47" s="41">
        <f t="shared" si="19"/>
        <v>620</v>
      </c>
      <c r="Q47" s="18">
        <f>P47/1</f>
        <v>620</v>
      </c>
    </row>
    <row r="48" spans="1:18" s="45" customFormat="1">
      <c r="A48" s="33" t="s">
        <v>18</v>
      </c>
      <c r="B48" s="43">
        <f>'Term 2 - Numbers'!I48</f>
        <v>0</v>
      </c>
      <c r="C48" s="43">
        <f>'Term 2 - Numbers'!Q48</f>
        <v>0</v>
      </c>
      <c r="D48" s="43">
        <f>'Term 2 - Numbers'!Y48</f>
        <v>40</v>
      </c>
      <c r="E48" s="43">
        <f>'Term 2 - Numbers'!AG48</f>
        <v>276</v>
      </c>
      <c r="F48" s="43">
        <f>'Term 2 - Numbers'!AO48</f>
        <v>40</v>
      </c>
      <c r="G48" s="43">
        <f>'Term 2 - Numbers'!AW48</f>
        <v>0</v>
      </c>
      <c r="H48" s="43">
        <v>0</v>
      </c>
      <c r="I48" s="17">
        <f>'Term 2 - Numbers'!BM48</f>
        <v>0</v>
      </c>
      <c r="J48" s="43">
        <f>'Term 2 - Numbers'!BU48</f>
        <v>40</v>
      </c>
      <c r="K48" s="17">
        <f>'Term 2 - Numbers'!CC48</f>
        <v>0</v>
      </c>
      <c r="L48" s="43">
        <f>'Term 2 - Numbers'!CK48</f>
        <v>110</v>
      </c>
      <c r="M48" s="43">
        <f>SUM(M41:M47)</f>
        <v>300</v>
      </c>
      <c r="N48" s="43">
        <f t="shared" ref="N48:O48" si="21">SUM(N41:N47)</f>
        <v>0</v>
      </c>
      <c r="O48" s="43">
        <f t="shared" si="21"/>
        <v>620</v>
      </c>
      <c r="P48" s="44">
        <f t="shared" si="19"/>
        <v>1426</v>
      </c>
      <c r="Q48" s="52">
        <f>SUM(Q41:Q47)</f>
        <v>1002</v>
      </c>
      <c r="R48" s="44"/>
    </row>
    <row r="49" spans="1:18" s="59" customFormat="1" ht="20" thickBot="1">
      <c r="A49" s="39" t="s">
        <v>44</v>
      </c>
      <c r="B49" s="56">
        <f t="shared" ref="B49:Q49" si="22">SUM(B18+B28+B39+B48)</f>
        <v>106</v>
      </c>
      <c r="C49" s="56">
        <f t="shared" si="22"/>
        <v>62</v>
      </c>
      <c r="D49" s="56">
        <f t="shared" si="22"/>
        <v>220</v>
      </c>
      <c r="E49" s="56">
        <f t="shared" si="22"/>
        <v>644</v>
      </c>
      <c r="F49" s="56">
        <f t="shared" si="22"/>
        <v>522</v>
      </c>
      <c r="G49" s="56">
        <f t="shared" si="22"/>
        <v>545</v>
      </c>
      <c r="H49" s="56">
        <f t="shared" si="22"/>
        <v>550</v>
      </c>
      <c r="I49" s="56">
        <f t="shared" si="22"/>
        <v>303</v>
      </c>
      <c r="J49" s="56">
        <f t="shared" si="22"/>
        <v>483</v>
      </c>
      <c r="K49" s="56">
        <f t="shared" si="22"/>
        <v>440</v>
      </c>
      <c r="L49" s="56">
        <f t="shared" si="22"/>
        <v>304</v>
      </c>
      <c r="M49" s="56">
        <f>SUM(M18+M28+M39+M48)</f>
        <v>604</v>
      </c>
      <c r="N49" s="56">
        <f t="shared" si="22"/>
        <v>104</v>
      </c>
      <c r="O49" s="56">
        <f t="shared" si="22"/>
        <v>749</v>
      </c>
      <c r="P49" s="57">
        <f t="shared" si="22"/>
        <v>5636</v>
      </c>
      <c r="Q49" s="60">
        <f t="shared" si="22"/>
        <v>1629.9285714285713</v>
      </c>
      <c r="R49" s="58"/>
    </row>
    <row r="50" spans="1:18" ht="17" thickTop="1"/>
  </sheetData>
  <mergeCells count="2">
    <mergeCell ref="N3:O3"/>
    <mergeCell ref="Z7:AA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/>
  <cellWatches>
    <cellWatch r="F112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50"/>
  <sheetViews>
    <sheetView workbookViewId="0">
      <pane xSplit="4380" ySplit="1420" topLeftCell="P26" activePane="bottomRight"/>
      <selection sqref="A1:D1048576"/>
      <selection pane="topRight" activeCell="J1" sqref="J1"/>
      <selection pane="bottomLeft" activeCell="A17" sqref="A17"/>
      <selection pane="bottomRight" activeCell="V47" sqref="V47"/>
    </sheetView>
  </sheetViews>
  <sheetFormatPr baseColWidth="10" defaultRowHeight="16"/>
  <cols>
    <col min="1" max="1" width="32.6640625" customWidth="1"/>
    <col min="2" max="7" width="10.83203125" style="2"/>
    <col min="9" max="9" width="10.83203125" style="1"/>
    <col min="10" max="15" width="10.83203125" style="2"/>
    <col min="17" max="17" width="10.83203125" style="1"/>
    <col min="18" max="23" width="10.83203125" style="2"/>
    <col min="25" max="25" width="10.83203125" style="1"/>
    <col min="26" max="31" width="10.83203125" style="2"/>
    <col min="33" max="33" width="10.83203125" style="1"/>
    <col min="34" max="39" width="10.83203125" style="2"/>
    <col min="41" max="41" width="10.83203125" style="1"/>
    <col min="42" max="47" width="10.83203125" style="2"/>
    <col min="49" max="49" width="10.83203125" style="1"/>
    <col min="50" max="55" width="10.83203125" style="2"/>
    <col min="57" max="57" width="10.83203125" style="1"/>
    <col min="58" max="63" width="10.83203125" style="2"/>
    <col min="65" max="65" width="10.83203125" style="1"/>
    <col min="66" max="71" width="10.83203125" style="2"/>
    <col min="73" max="73" width="10.83203125" style="1"/>
    <col min="74" max="79" width="10.83203125" style="2"/>
    <col min="81" max="81" width="10.83203125" style="1"/>
    <col min="82" max="87" width="10.83203125" style="2"/>
    <col min="89" max="89" width="10.83203125" style="1"/>
    <col min="90" max="95" width="10.83203125" style="2"/>
    <col min="97" max="97" width="10.83203125" style="1"/>
  </cols>
  <sheetData>
    <row r="1" spans="1:97">
      <c r="B1" s="3">
        <v>43668</v>
      </c>
      <c r="C1" s="3">
        <v>43669</v>
      </c>
      <c r="D1" s="3">
        <v>43670</v>
      </c>
      <c r="E1" s="3">
        <v>43671</v>
      </c>
      <c r="F1" s="3">
        <v>43672</v>
      </c>
      <c r="G1" s="3">
        <v>43673</v>
      </c>
      <c r="H1" s="3">
        <v>43674</v>
      </c>
      <c r="I1" s="6" t="s">
        <v>17</v>
      </c>
      <c r="J1" s="3">
        <v>43675</v>
      </c>
      <c r="K1" s="3">
        <v>43676</v>
      </c>
      <c r="L1" s="3">
        <v>43677</v>
      </c>
      <c r="M1" s="3">
        <v>43678</v>
      </c>
      <c r="N1" s="3">
        <v>43679</v>
      </c>
      <c r="O1" s="3">
        <v>43680</v>
      </c>
      <c r="P1" s="3">
        <v>43681</v>
      </c>
      <c r="Q1" s="6" t="s">
        <v>17</v>
      </c>
      <c r="R1" s="3">
        <v>43682</v>
      </c>
      <c r="S1" s="3">
        <v>43683</v>
      </c>
      <c r="T1" s="3">
        <v>43684</v>
      </c>
      <c r="U1" s="3">
        <v>43685</v>
      </c>
      <c r="V1" s="3">
        <v>43686</v>
      </c>
      <c r="W1" s="3">
        <v>43687</v>
      </c>
      <c r="X1" s="3">
        <v>43688</v>
      </c>
      <c r="Y1" s="6" t="s">
        <v>17</v>
      </c>
      <c r="Z1" s="3">
        <v>43689</v>
      </c>
      <c r="AA1" s="3">
        <v>43690</v>
      </c>
      <c r="AB1" s="3">
        <v>43691</v>
      </c>
      <c r="AC1" s="3">
        <v>43692</v>
      </c>
      <c r="AD1" s="3">
        <v>43693</v>
      </c>
      <c r="AE1" s="3">
        <v>43694</v>
      </c>
      <c r="AF1" s="3">
        <v>43695</v>
      </c>
      <c r="AG1" s="6" t="s">
        <v>17</v>
      </c>
      <c r="AH1" s="3">
        <v>43696</v>
      </c>
      <c r="AI1" s="3">
        <v>43697</v>
      </c>
      <c r="AJ1" s="3">
        <v>43698</v>
      </c>
      <c r="AK1" s="3">
        <v>43699</v>
      </c>
      <c r="AL1" s="3">
        <v>43700</v>
      </c>
      <c r="AM1" s="3">
        <v>43701</v>
      </c>
      <c r="AN1" s="3">
        <v>43702</v>
      </c>
      <c r="AO1" s="6" t="s">
        <v>17</v>
      </c>
      <c r="AP1" s="3">
        <v>43703</v>
      </c>
      <c r="AQ1" s="3">
        <v>43704</v>
      </c>
      <c r="AR1" s="3">
        <v>43705</v>
      </c>
      <c r="AS1" s="3">
        <v>43706</v>
      </c>
      <c r="AT1" s="3">
        <v>43707</v>
      </c>
      <c r="AU1" s="3">
        <v>43708</v>
      </c>
      <c r="AV1" s="3">
        <v>43709</v>
      </c>
      <c r="AW1" s="6" t="s">
        <v>17</v>
      </c>
      <c r="AX1" s="3">
        <v>43710</v>
      </c>
      <c r="AY1" s="3">
        <v>43711</v>
      </c>
      <c r="AZ1" s="3">
        <v>43712</v>
      </c>
      <c r="BA1" s="3">
        <v>43713</v>
      </c>
      <c r="BB1" s="3">
        <v>43714</v>
      </c>
      <c r="BC1" s="3">
        <v>43715</v>
      </c>
      <c r="BD1" s="3">
        <v>43716</v>
      </c>
      <c r="BE1" s="6" t="s">
        <v>17</v>
      </c>
      <c r="BF1" s="3">
        <v>43717</v>
      </c>
      <c r="BG1" s="3">
        <v>43718</v>
      </c>
      <c r="BH1" s="3">
        <v>43719</v>
      </c>
      <c r="BI1" s="3">
        <v>43720</v>
      </c>
      <c r="BJ1" s="3">
        <v>43721</v>
      </c>
      <c r="BK1" s="3">
        <v>43722</v>
      </c>
      <c r="BL1" s="3">
        <v>43723</v>
      </c>
      <c r="BM1" s="6" t="s">
        <v>17</v>
      </c>
      <c r="BN1" s="3">
        <v>43724</v>
      </c>
      <c r="BO1" s="3">
        <v>43725</v>
      </c>
      <c r="BP1" s="3">
        <v>43726</v>
      </c>
      <c r="BQ1" s="3">
        <v>43727</v>
      </c>
      <c r="BR1" s="3">
        <v>43728</v>
      </c>
      <c r="BS1" s="3">
        <v>43729</v>
      </c>
      <c r="BT1" s="3">
        <v>43730</v>
      </c>
      <c r="BU1" s="6" t="s">
        <v>17</v>
      </c>
      <c r="BV1" s="3">
        <v>43731</v>
      </c>
      <c r="BW1" s="3">
        <v>43732</v>
      </c>
      <c r="BX1" s="3">
        <v>43733</v>
      </c>
      <c r="BY1" s="3">
        <v>43734</v>
      </c>
      <c r="BZ1" s="3">
        <v>43735</v>
      </c>
      <c r="CA1" s="3">
        <v>43736</v>
      </c>
      <c r="CB1" s="3">
        <v>43737</v>
      </c>
      <c r="CC1" s="6" t="s">
        <v>17</v>
      </c>
      <c r="CD1" s="3">
        <v>43738</v>
      </c>
      <c r="CE1" s="3">
        <v>43739</v>
      </c>
      <c r="CF1" s="3">
        <v>43740</v>
      </c>
      <c r="CG1" s="3">
        <v>43741</v>
      </c>
      <c r="CH1" s="3">
        <v>43742</v>
      </c>
      <c r="CI1" s="3">
        <v>43743</v>
      </c>
      <c r="CJ1" s="3">
        <v>43744</v>
      </c>
      <c r="CK1" s="6" t="s">
        <v>17</v>
      </c>
      <c r="CL1" s="3">
        <v>43745</v>
      </c>
      <c r="CM1" s="3">
        <v>43746</v>
      </c>
      <c r="CN1" s="3">
        <v>43747</v>
      </c>
      <c r="CO1" s="3">
        <v>43748</v>
      </c>
      <c r="CP1" s="3">
        <v>43749</v>
      </c>
      <c r="CQ1" s="3">
        <v>43750</v>
      </c>
      <c r="CR1" s="3">
        <v>43751</v>
      </c>
      <c r="CS1" s="6" t="s">
        <v>17</v>
      </c>
    </row>
    <row r="2" spans="1:97">
      <c r="A2" s="85"/>
      <c r="B2" s="86"/>
      <c r="C2" s="86"/>
      <c r="D2" s="86"/>
      <c r="E2" s="86"/>
      <c r="F2" s="86"/>
      <c r="G2" s="86"/>
      <c r="H2" s="86"/>
      <c r="I2" s="9"/>
      <c r="J2" s="86"/>
      <c r="K2" s="86"/>
      <c r="L2" s="98" t="s">
        <v>84</v>
      </c>
      <c r="M2" s="86"/>
      <c r="N2" s="86"/>
      <c r="O2" s="86"/>
      <c r="P2" s="86"/>
      <c r="Q2" s="9"/>
      <c r="R2" s="86"/>
      <c r="S2" s="86"/>
      <c r="T2" s="86"/>
      <c r="U2" s="86"/>
      <c r="V2" s="86"/>
      <c r="W2" s="86"/>
      <c r="X2" s="86"/>
      <c r="Y2" s="9"/>
      <c r="Z2" s="86"/>
      <c r="AA2" s="86"/>
      <c r="AB2" s="86"/>
      <c r="AC2" s="86"/>
      <c r="AD2" s="86"/>
      <c r="AE2" s="86"/>
      <c r="AF2" s="86"/>
      <c r="AG2" s="9"/>
      <c r="AH2" s="86"/>
      <c r="AI2" s="86"/>
      <c r="AJ2" s="86"/>
      <c r="AK2" s="86"/>
      <c r="AL2" s="86"/>
      <c r="AM2" s="86"/>
      <c r="AN2" s="86"/>
      <c r="AO2" s="9"/>
      <c r="AP2" s="105" t="s">
        <v>84</v>
      </c>
      <c r="AQ2" s="86"/>
      <c r="AR2" s="86"/>
      <c r="AS2" s="105" t="s">
        <v>66</v>
      </c>
      <c r="AT2" s="86"/>
      <c r="AU2" s="105" t="s">
        <v>66</v>
      </c>
      <c r="AV2" s="86"/>
      <c r="AW2" s="9"/>
      <c r="AX2" s="86"/>
      <c r="AY2" s="86"/>
      <c r="AZ2" s="86"/>
      <c r="BA2" s="86"/>
      <c r="BB2" s="86"/>
      <c r="BC2" s="86"/>
      <c r="BD2" s="86"/>
      <c r="BE2" s="9"/>
      <c r="BF2" s="105" t="s">
        <v>66</v>
      </c>
      <c r="BG2" s="86"/>
      <c r="BH2" s="86"/>
      <c r="BI2" s="86"/>
      <c r="BJ2" s="86"/>
      <c r="BK2" s="86"/>
      <c r="BL2" s="86"/>
      <c r="BM2" s="9"/>
      <c r="BN2" s="86"/>
      <c r="BO2" s="105" t="s">
        <v>66</v>
      </c>
      <c r="BP2" s="86"/>
      <c r="BQ2" s="86"/>
      <c r="BR2" s="86"/>
      <c r="BS2" s="86"/>
      <c r="BT2" s="86"/>
      <c r="BU2" s="9"/>
      <c r="BV2" s="86"/>
      <c r="BW2" s="86"/>
      <c r="BX2" s="86"/>
      <c r="BY2" s="86"/>
      <c r="BZ2" s="86"/>
      <c r="CA2" s="86"/>
      <c r="CB2" s="86"/>
      <c r="CC2" s="9"/>
      <c r="CD2" s="106" t="s">
        <v>90</v>
      </c>
      <c r="CE2" s="105"/>
      <c r="CF2" s="105"/>
      <c r="CG2" s="105"/>
      <c r="CH2" s="105"/>
      <c r="CI2" s="105"/>
      <c r="CJ2" s="105"/>
      <c r="CK2" s="9"/>
      <c r="CL2" s="86" t="s">
        <v>89</v>
      </c>
      <c r="CM2" s="107" t="s">
        <v>77</v>
      </c>
      <c r="CN2" s="105"/>
      <c r="CO2" s="105"/>
      <c r="CP2" s="105"/>
      <c r="CQ2" s="105"/>
      <c r="CR2" s="105"/>
      <c r="CS2" s="9"/>
    </row>
    <row r="3" spans="1:97" ht="17" thickBot="1">
      <c r="B3" s="4" t="s">
        <v>2</v>
      </c>
      <c r="C3" s="4" t="s">
        <v>3</v>
      </c>
      <c r="D3" s="4" t="s">
        <v>4</v>
      </c>
      <c r="E3" s="4" t="s">
        <v>1</v>
      </c>
      <c r="F3" s="4" t="s">
        <v>5</v>
      </c>
      <c r="G3" s="4" t="s">
        <v>6</v>
      </c>
      <c r="H3" s="4" t="s">
        <v>7</v>
      </c>
      <c r="I3" s="5"/>
      <c r="J3" s="4" t="s">
        <v>2</v>
      </c>
      <c r="K3" s="4" t="s">
        <v>3</v>
      </c>
      <c r="L3" s="4" t="s">
        <v>4</v>
      </c>
      <c r="M3" s="4" t="s">
        <v>1</v>
      </c>
      <c r="N3" s="4" t="s">
        <v>5</v>
      </c>
      <c r="O3" s="4" t="s">
        <v>6</v>
      </c>
      <c r="P3" s="4" t="s">
        <v>7</v>
      </c>
      <c r="Q3" s="5"/>
      <c r="R3" s="4" t="s">
        <v>2</v>
      </c>
      <c r="S3" s="4" t="s">
        <v>3</v>
      </c>
      <c r="T3" s="4" t="s">
        <v>4</v>
      </c>
      <c r="U3" s="4" t="s">
        <v>1</v>
      </c>
      <c r="V3" s="4" t="s">
        <v>5</v>
      </c>
      <c r="W3" s="4" t="s">
        <v>6</v>
      </c>
      <c r="X3" s="4" t="s">
        <v>7</v>
      </c>
      <c r="Y3" s="5"/>
      <c r="Z3" s="4" t="s">
        <v>2</v>
      </c>
      <c r="AA3" s="4" t="s">
        <v>3</v>
      </c>
      <c r="AB3" s="4" t="s">
        <v>4</v>
      </c>
      <c r="AC3" s="4" t="s">
        <v>1</v>
      </c>
      <c r="AD3" s="4" t="s">
        <v>5</v>
      </c>
      <c r="AE3" s="4" t="s">
        <v>6</v>
      </c>
      <c r="AF3" s="4" t="s">
        <v>7</v>
      </c>
      <c r="AG3" s="5"/>
      <c r="AH3" s="4" t="s">
        <v>2</v>
      </c>
      <c r="AI3" s="4" t="s">
        <v>3</v>
      </c>
      <c r="AJ3" s="4" t="s">
        <v>4</v>
      </c>
      <c r="AK3" s="4" t="s">
        <v>1</v>
      </c>
      <c r="AL3" s="4" t="s">
        <v>5</v>
      </c>
      <c r="AM3" s="4" t="s">
        <v>6</v>
      </c>
      <c r="AN3" s="4" t="s">
        <v>7</v>
      </c>
      <c r="AO3" s="5"/>
      <c r="AP3" s="4" t="s">
        <v>2</v>
      </c>
      <c r="AQ3" s="4" t="s">
        <v>3</v>
      </c>
      <c r="AR3" s="4" t="s">
        <v>4</v>
      </c>
      <c r="AS3" s="4" t="s">
        <v>1</v>
      </c>
      <c r="AT3" s="4" t="s">
        <v>5</v>
      </c>
      <c r="AU3" s="4" t="s">
        <v>6</v>
      </c>
      <c r="AV3" s="4" t="s">
        <v>7</v>
      </c>
      <c r="AW3" s="5"/>
      <c r="AX3" s="4" t="s">
        <v>2</v>
      </c>
      <c r="AY3" s="4" t="s">
        <v>3</v>
      </c>
      <c r="AZ3" s="4" t="s">
        <v>4</v>
      </c>
      <c r="BA3" s="4" t="s">
        <v>1</v>
      </c>
      <c r="BB3" s="4" t="s">
        <v>5</v>
      </c>
      <c r="BC3" s="4" t="s">
        <v>6</v>
      </c>
      <c r="BD3" s="4" t="s">
        <v>7</v>
      </c>
      <c r="BE3" s="5"/>
      <c r="BF3" s="4" t="s">
        <v>2</v>
      </c>
      <c r="BG3" s="4" t="s">
        <v>3</v>
      </c>
      <c r="BH3" s="4" t="s">
        <v>4</v>
      </c>
      <c r="BI3" s="4" t="s">
        <v>1</v>
      </c>
      <c r="BJ3" s="4" t="s">
        <v>5</v>
      </c>
      <c r="BK3" s="4" t="s">
        <v>6</v>
      </c>
      <c r="BL3" s="4" t="s">
        <v>7</v>
      </c>
      <c r="BM3" s="5"/>
      <c r="BN3" s="4" t="s">
        <v>2</v>
      </c>
      <c r="BO3" s="4" t="s">
        <v>3</v>
      </c>
      <c r="BP3" s="4" t="s">
        <v>4</v>
      </c>
      <c r="BQ3" s="4" t="s">
        <v>1</v>
      </c>
      <c r="BR3" s="4" t="s">
        <v>5</v>
      </c>
      <c r="BS3" s="4" t="s">
        <v>6</v>
      </c>
      <c r="BT3" s="4" t="s">
        <v>7</v>
      </c>
      <c r="BU3" s="5"/>
      <c r="BV3" s="4" t="s">
        <v>2</v>
      </c>
      <c r="BW3" s="4" t="s">
        <v>3</v>
      </c>
      <c r="BX3" s="4" t="s">
        <v>4</v>
      </c>
      <c r="BY3" s="4" t="s">
        <v>1</v>
      </c>
      <c r="BZ3" s="4" t="s">
        <v>5</v>
      </c>
      <c r="CA3" s="4" t="s">
        <v>6</v>
      </c>
      <c r="CB3" s="4" t="s">
        <v>7</v>
      </c>
      <c r="CC3" s="5"/>
      <c r="CD3" s="4" t="s">
        <v>2</v>
      </c>
      <c r="CE3" s="4" t="s">
        <v>3</v>
      </c>
      <c r="CF3" s="4" t="s">
        <v>4</v>
      </c>
      <c r="CG3" s="4" t="s">
        <v>1</v>
      </c>
      <c r="CH3" s="4" t="s">
        <v>5</v>
      </c>
      <c r="CI3" s="4" t="s">
        <v>6</v>
      </c>
      <c r="CJ3" s="4" t="s">
        <v>7</v>
      </c>
      <c r="CK3" s="5"/>
      <c r="CL3" s="4" t="s">
        <v>2</v>
      </c>
      <c r="CM3" s="4" t="s">
        <v>3</v>
      </c>
      <c r="CN3" s="4" t="s">
        <v>4</v>
      </c>
      <c r="CO3" s="4" t="s">
        <v>1</v>
      </c>
      <c r="CP3" s="4" t="s">
        <v>5</v>
      </c>
      <c r="CQ3" s="4" t="s">
        <v>6</v>
      </c>
      <c r="CR3" s="4" t="s">
        <v>7</v>
      </c>
      <c r="CS3" s="5"/>
    </row>
    <row r="4" spans="1:97" ht="17" thickTop="1">
      <c r="A4" s="38" t="s">
        <v>22</v>
      </c>
      <c r="H4" s="2"/>
      <c r="I4" s="9"/>
      <c r="P4" s="2"/>
      <c r="Q4" s="9"/>
      <c r="T4" s="55"/>
      <c r="U4" s="134" t="s">
        <v>57</v>
      </c>
      <c r="V4" s="134"/>
      <c r="W4" s="134"/>
      <c r="X4" s="134"/>
      <c r="Y4" s="9"/>
      <c r="AF4" s="2"/>
      <c r="AG4" s="9"/>
      <c r="AN4" s="2"/>
      <c r="AO4" s="9"/>
      <c r="AV4" s="2"/>
      <c r="AW4" s="9"/>
      <c r="BD4" s="2"/>
      <c r="BE4" s="9"/>
      <c r="BL4" s="2"/>
      <c r="BM4" s="9"/>
      <c r="BT4" s="2"/>
      <c r="BU4" s="9"/>
      <c r="CB4" s="2"/>
      <c r="CC4" s="9"/>
      <c r="CJ4" s="2"/>
      <c r="CK4" s="9"/>
      <c r="CR4" s="2"/>
      <c r="CS4" s="9"/>
    </row>
    <row r="5" spans="1:97">
      <c r="A5" s="29" t="s">
        <v>8</v>
      </c>
      <c r="B5" s="2">
        <v>0</v>
      </c>
      <c r="C5" s="2">
        <v>0</v>
      </c>
      <c r="D5" s="2">
        <v>0</v>
      </c>
      <c r="E5" s="2">
        <v>4</v>
      </c>
      <c r="F5" s="2">
        <v>0</v>
      </c>
      <c r="G5" s="2">
        <v>0</v>
      </c>
      <c r="H5" s="2">
        <v>0</v>
      </c>
      <c r="I5" s="11">
        <f>SUM(B5:H5)</f>
        <v>4</v>
      </c>
      <c r="J5" s="2">
        <v>0</v>
      </c>
      <c r="K5" s="2">
        <v>0</v>
      </c>
      <c r="L5" s="2">
        <v>0</v>
      </c>
      <c r="M5" s="2">
        <v>4</v>
      </c>
      <c r="N5" s="2">
        <v>0</v>
      </c>
      <c r="O5" s="2">
        <v>0</v>
      </c>
      <c r="P5" s="2">
        <v>0</v>
      </c>
      <c r="Q5" s="11">
        <f>SUM(J5:P5)</f>
        <v>4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>SUM(R5:X5)</f>
        <v>0</v>
      </c>
      <c r="Z5" s="2">
        <v>0</v>
      </c>
      <c r="AA5" s="2">
        <v>0</v>
      </c>
      <c r="AB5" s="2">
        <v>0</v>
      </c>
      <c r="AC5" s="2">
        <v>3</v>
      </c>
      <c r="AD5" s="2">
        <v>0</v>
      </c>
      <c r="AE5" s="2">
        <v>0</v>
      </c>
      <c r="AF5" s="2">
        <v>0</v>
      </c>
      <c r="AG5" s="11">
        <f>SUM(Z5:AF5)</f>
        <v>3</v>
      </c>
      <c r="AH5" s="2">
        <v>0</v>
      </c>
      <c r="AI5" s="2">
        <v>0</v>
      </c>
      <c r="AJ5" s="2">
        <v>0</v>
      </c>
      <c r="AK5" s="2">
        <v>4</v>
      </c>
      <c r="AL5" s="2">
        <v>0</v>
      </c>
      <c r="AM5" s="2">
        <v>0</v>
      </c>
      <c r="AN5" s="2">
        <v>0</v>
      </c>
      <c r="AO5" s="11">
        <f>SUM(AH5:AN5)</f>
        <v>4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11">
        <f>SUM(AP5:AV5)</f>
        <v>0</v>
      </c>
      <c r="AX5" s="2">
        <v>0</v>
      </c>
      <c r="AY5" s="2">
        <v>0</v>
      </c>
      <c r="AZ5" s="2">
        <v>0</v>
      </c>
      <c r="BA5" s="2">
        <v>4</v>
      </c>
      <c r="BB5" s="2">
        <v>0</v>
      </c>
      <c r="BC5" s="2">
        <v>0</v>
      </c>
      <c r="BD5" s="2">
        <v>0</v>
      </c>
      <c r="BE5" s="11">
        <f>SUM(AX5:BD5)</f>
        <v>4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0</v>
      </c>
      <c r="BL5" s="2">
        <v>0</v>
      </c>
      <c r="BM5" s="11">
        <f>SUM(BF5:BL5)</f>
        <v>4</v>
      </c>
      <c r="BN5" s="2">
        <v>0</v>
      </c>
      <c r="BO5" s="2">
        <v>0</v>
      </c>
      <c r="BP5" s="2">
        <v>0</v>
      </c>
      <c r="BQ5" s="2">
        <v>4</v>
      </c>
      <c r="BR5" s="2">
        <v>0</v>
      </c>
      <c r="BS5" s="2">
        <v>0</v>
      </c>
      <c r="BT5" s="2">
        <v>0</v>
      </c>
      <c r="BU5" s="11">
        <f>SUM(BN5:BT5)</f>
        <v>4</v>
      </c>
      <c r="BV5" s="2">
        <v>0</v>
      </c>
      <c r="BW5" s="2">
        <v>0</v>
      </c>
      <c r="BX5" s="2">
        <v>0</v>
      </c>
      <c r="BY5" s="2">
        <v>4</v>
      </c>
      <c r="BZ5" s="2">
        <v>0</v>
      </c>
      <c r="CA5" s="2">
        <v>0</v>
      </c>
      <c r="CB5" s="2">
        <v>0</v>
      </c>
      <c r="CC5" s="11">
        <f>SUM(BV5:CB5)</f>
        <v>4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11">
        <f>SUM(CD5:CJ5)</f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11">
        <f>SUM(CL5:CR5)</f>
        <v>0</v>
      </c>
    </row>
    <row r="6" spans="1:97">
      <c r="A6" s="29" t="s">
        <v>9</v>
      </c>
      <c r="B6" s="2">
        <v>2</v>
      </c>
      <c r="C6" s="2">
        <v>5</v>
      </c>
      <c r="D6" s="2">
        <v>4</v>
      </c>
      <c r="E6" s="2">
        <v>10</v>
      </c>
      <c r="F6" s="2">
        <v>0</v>
      </c>
      <c r="G6" s="2">
        <v>4</v>
      </c>
      <c r="H6" s="2">
        <v>0</v>
      </c>
      <c r="I6" s="11">
        <f t="shared" ref="I6:I16" si="0">SUM(B6:H6)</f>
        <v>25</v>
      </c>
      <c r="J6" s="2">
        <v>2</v>
      </c>
      <c r="K6" s="2">
        <v>11</v>
      </c>
      <c r="L6" s="2">
        <v>6</v>
      </c>
      <c r="M6" s="2">
        <v>10</v>
      </c>
      <c r="N6" s="2">
        <v>0</v>
      </c>
      <c r="O6" s="2">
        <v>5</v>
      </c>
      <c r="P6" s="2">
        <v>0</v>
      </c>
      <c r="Q6" s="11">
        <f t="shared" ref="Q6:Q16" si="1">SUM(J6:P6)</f>
        <v>34</v>
      </c>
      <c r="R6" s="2">
        <v>2</v>
      </c>
      <c r="S6" s="2">
        <v>10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11">
        <f t="shared" ref="Y6:Y16" si="2">SUM(R6:X6)</f>
        <v>12</v>
      </c>
      <c r="Z6" s="2">
        <v>2</v>
      </c>
      <c r="AA6" s="2">
        <v>12</v>
      </c>
      <c r="AB6" s="2">
        <v>7</v>
      </c>
      <c r="AC6" s="2">
        <v>9</v>
      </c>
      <c r="AD6" s="2">
        <v>0</v>
      </c>
      <c r="AE6" s="2">
        <v>8</v>
      </c>
      <c r="AF6" s="2">
        <v>0</v>
      </c>
      <c r="AG6" s="11">
        <f t="shared" ref="AG6:AG16" si="3">SUM(Z6:AF6)</f>
        <v>38</v>
      </c>
      <c r="AH6" s="2">
        <v>3</v>
      </c>
      <c r="AI6" s="2">
        <v>12</v>
      </c>
      <c r="AJ6" s="2">
        <v>8</v>
      </c>
      <c r="AK6" s="2">
        <v>10</v>
      </c>
      <c r="AL6" s="2">
        <v>0</v>
      </c>
      <c r="AM6" s="2">
        <v>8</v>
      </c>
      <c r="AN6" s="2">
        <v>0</v>
      </c>
      <c r="AO6" s="11">
        <f t="shared" ref="AO6:AO16" si="4">SUM(AH6:AN6)</f>
        <v>41</v>
      </c>
      <c r="AP6" s="2">
        <v>0</v>
      </c>
      <c r="AQ6" s="2">
        <v>12</v>
      </c>
      <c r="AR6" s="2">
        <v>8</v>
      </c>
      <c r="AS6" s="2">
        <v>0</v>
      </c>
      <c r="AT6" s="2">
        <v>3</v>
      </c>
      <c r="AU6" s="2">
        <v>0</v>
      </c>
      <c r="AV6" s="2">
        <v>0</v>
      </c>
      <c r="AW6" s="11">
        <f t="shared" ref="AW6:AW16" si="5">SUM(AP6:AV6)</f>
        <v>23</v>
      </c>
      <c r="AX6" s="2">
        <v>3</v>
      </c>
      <c r="AY6" s="2">
        <v>12</v>
      </c>
      <c r="AZ6" s="2">
        <v>8</v>
      </c>
      <c r="BA6" s="2">
        <v>10</v>
      </c>
      <c r="BB6" s="2">
        <v>3</v>
      </c>
      <c r="BC6" s="2">
        <v>6</v>
      </c>
      <c r="BD6" s="2">
        <v>0</v>
      </c>
      <c r="BE6" s="11">
        <f t="shared" ref="BE6:BE16" si="6">SUM(AX6:BD6)</f>
        <v>42</v>
      </c>
      <c r="BF6" s="2">
        <v>0</v>
      </c>
      <c r="BG6" s="2">
        <v>12</v>
      </c>
      <c r="BH6" s="2">
        <v>8</v>
      </c>
      <c r="BI6" s="2">
        <v>10</v>
      </c>
      <c r="BJ6" s="2">
        <v>3</v>
      </c>
      <c r="BK6" s="2">
        <v>6</v>
      </c>
      <c r="BL6" s="2">
        <v>0</v>
      </c>
      <c r="BM6" s="11">
        <f t="shared" ref="BM6:BM16" si="7">SUM(BF6:BL6)</f>
        <v>39</v>
      </c>
      <c r="BN6" s="2">
        <v>3</v>
      </c>
      <c r="BO6" s="2">
        <v>0</v>
      </c>
      <c r="BP6" s="2">
        <v>8</v>
      </c>
      <c r="BQ6" s="2">
        <v>10</v>
      </c>
      <c r="BR6" s="2">
        <v>3</v>
      </c>
      <c r="BS6" s="2">
        <v>6</v>
      </c>
      <c r="BT6" s="2">
        <v>0</v>
      </c>
      <c r="BU6" s="11">
        <f t="shared" ref="BU6:BU16" si="8">SUM(BN6:BT6)</f>
        <v>30</v>
      </c>
      <c r="BV6" s="2">
        <v>3</v>
      </c>
      <c r="BW6" s="2">
        <v>12</v>
      </c>
      <c r="BX6" s="2">
        <v>8</v>
      </c>
      <c r="BY6" s="2">
        <v>10</v>
      </c>
      <c r="BZ6" s="2">
        <v>3</v>
      </c>
      <c r="CA6" s="2">
        <v>6</v>
      </c>
      <c r="CB6" s="2">
        <v>0</v>
      </c>
      <c r="CC6" s="11">
        <f t="shared" ref="CC6:CC16" si="9">SUM(BV6:CB6)</f>
        <v>42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11">
        <f t="shared" ref="CK6:CK16" si="10">SUM(CD6:CJ6)</f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11">
        <f t="shared" ref="CS6:CS16" si="11">SUM(CL6:CR6)</f>
        <v>0</v>
      </c>
    </row>
    <row r="7" spans="1:97">
      <c r="A7" s="29" t="s">
        <v>10</v>
      </c>
      <c r="B7" s="2">
        <v>1</v>
      </c>
      <c r="C7" s="2">
        <v>4</v>
      </c>
      <c r="D7" s="2">
        <v>5</v>
      </c>
      <c r="E7" s="2">
        <v>9</v>
      </c>
      <c r="F7" s="2">
        <v>0</v>
      </c>
      <c r="G7" s="2">
        <v>3</v>
      </c>
      <c r="H7" s="2">
        <v>0</v>
      </c>
      <c r="I7" s="11">
        <f t="shared" si="0"/>
        <v>22</v>
      </c>
      <c r="J7" s="2">
        <v>7</v>
      </c>
      <c r="K7" s="2">
        <v>3</v>
      </c>
      <c r="L7" s="2">
        <v>4</v>
      </c>
      <c r="M7" s="2">
        <v>9</v>
      </c>
      <c r="N7" s="2">
        <v>0</v>
      </c>
      <c r="O7" s="2">
        <v>12</v>
      </c>
      <c r="P7" s="2">
        <v>0</v>
      </c>
      <c r="Q7" s="11">
        <f t="shared" si="1"/>
        <v>35</v>
      </c>
      <c r="R7" s="2">
        <v>3</v>
      </c>
      <c r="S7" s="2">
        <v>5</v>
      </c>
      <c r="T7" s="2">
        <v>4</v>
      </c>
      <c r="U7" s="2">
        <v>0</v>
      </c>
      <c r="V7" s="2">
        <v>0</v>
      </c>
      <c r="W7" s="2">
        <v>0</v>
      </c>
      <c r="X7" s="2">
        <v>0</v>
      </c>
      <c r="Y7" s="11">
        <f t="shared" si="2"/>
        <v>12</v>
      </c>
      <c r="Z7" s="2">
        <v>6</v>
      </c>
      <c r="AA7" s="2">
        <v>5</v>
      </c>
      <c r="AB7" s="2">
        <v>6</v>
      </c>
      <c r="AC7" s="2">
        <v>7</v>
      </c>
      <c r="AD7" s="2">
        <v>0</v>
      </c>
      <c r="AE7" s="2">
        <v>11</v>
      </c>
      <c r="AF7" s="2">
        <v>0</v>
      </c>
      <c r="AG7" s="11">
        <f t="shared" si="3"/>
        <v>35</v>
      </c>
      <c r="AH7" s="2">
        <v>5</v>
      </c>
      <c r="AI7" s="2">
        <v>4</v>
      </c>
      <c r="AJ7" s="2">
        <v>6</v>
      </c>
      <c r="AK7" s="2">
        <v>3</v>
      </c>
      <c r="AL7" s="2">
        <v>0</v>
      </c>
      <c r="AM7" s="2">
        <v>11</v>
      </c>
      <c r="AN7" s="2">
        <v>0</v>
      </c>
      <c r="AO7" s="11">
        <f t="shared" si="4"/>
        <v>29</v>
      </c>
      <c r="AP7" s="2">
        <v>0</v>
      </c>
      <c r="AQ7" s="2">
        <v>4</v>
      </c>
      <c r="AR7" s="2">
        <v>6</v>
      </c>
      <c r="AS7" s="2">
        <v>0</v>
      </c>
      <c r="AT7" s="2">
        <v>4</v>
      </c>
      <c r="AU7" s="2">
        <v>0</v>
      </c>
      <c r="AV7" s="2">
        <v>0</v>
      </c>
      <c r="AW7" s="11">
        <f t="shared" si="5"/>
        <v>14</v>
      </c>
      <c r="AX7" s="2">
        <v>5</v>
      </c>
      <c r="AY7" s="2">
        <v>4</v>
      </c>
      <c r="AZ7" s="2">
        <v>6</v>
      </c>
      <c r="BA7" s="2">
        <v>3</v>
      </c>
      <c r="BB7" s="2">
        <v>4</v>
      </c>
      <c r="BC7" s="2">
        <v>14</v>
      </c>
      <c r="BD7" s="2">
        <v>0</v>
      </c>
      <c r="BE7" s="11">
        <f t="shared" si="6"/>
        <v>36</v>
      </c>
      <c r="BF7" s="2">
        <v>0</v>
      </c>
      <c r="BG7" s="2">
        <v>4</v>
      </c>
      <c r="BH7" s="2">
        <v>6</v>
      </c>
      <c r="BI7" s="2">
        <v>3</v>
      </c>
      <c r="BJ7" s="2">
        <v>4</v>
      </c>
      <c r="BK7" s="2">
        <v>14</v>
      </c>
      <c r="BL7" s="2">
        <v>0</v>
      </c>
      <c r="BM7" s="11">
        <f t="shared" si="7"/>
        <v>31</v>
      </c>
      <c r="BN7" s="2">
        <v>5</v>
      </c>
      <c r="BO7" s="2">
        <v>0</v>
      </c>
      <c r="BP7" s="2">
        <v>6</v>
      </c>
      <c r="BQ7" s="2">
        <v>3</v>
      </c>
      <c r="BR7" s="2">
        <v>4</v>
      </c>
      <c r="BS7" s="2">
        <v>14</v>
      </c>
      <c r="BT7" s="2">
        <v>0</v>
      </c>
      <c r="BU7" s="11">
        <f t="shared" si="8"/>
        <v>32</v>
      </c>
      <c r="BV7" s="2">
        <v>5</v>
      </c>
      <c r="BW7" s="2">
        <v>4</v>
      </c>
      <c r="BX7" s="2">
        <v>6</v>
      </c>
      <c r="BY7" s="2">
        <v>3</v>
      </c>
      <c r="BZ7" s="2">
        <v>4</v>
      </c>
      <c r="CA7" s="2">
        <v>14</v>
      </c>
      <c r="CB7" s="2">
        <v>0</v>
      </c>
      <c r="CC7" s="11">
        <f t="shared" si="9"/>
        <v>36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11">
        <f t="shared" si="10"/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11">
        <f t="shared" si="11"/>
        <v>0</v>
      </c>
    </row>
    <row r="8" spans="1:97">
      <c r="A8" s="29" t="s">
        <v>11</v>
      </c>
      <c r="B8" s="2">
        <v>4</v>
      </c>
      <c r="C8" s="2">
        <v>3</v>
      </c>
      <c r="D8" s="2">
        <v>5</v>
      </c>
      <c r="E8" s="2">
        <v>3</v>
      </c>
      <c r="F8" s="2">
        <v>0</v>
      </c>
      <c r="G8" s="2">
        <v>5</v>
      </c>
      <c r="H8" s="2">
        <v>0</v>
      </c>
      <c r="I8" s="11">
        <f t="shared" si="0"/>
        <v>20</v>
      </c>
      <c r="J8" s="2">
        <v>4</v>
      </c>
      <c r="K8" s="2">
        <v>5</v>
      </c>
      <c r="L8" s="2">
        <v>4</v>
      </c>
      <c r="M8" s="2">
        <v>2</v>
      </c>
      <c r="N8" s="2">
        <v>0</v>
      </c>
      <c r="O8" s="2">
        <v>5</v>
      </c>
      <c r="P8" s="2">
        <v>0</v>
      </c>
      <c r="Q8" s="11">
        <f t="shared" si="1"/>
        <v>20</v>
      </c>
      <c r="R8" s="2">
        <v>4</v>
      </c>
      <c r="S8" s="2">
        <v>7</v>
      </c>
      <c r="T8" s="2">
        <v>4</v>
      </c>
      <c r="U8" s="2">
        <v>0</v>
      </c>
      <c r="V8" s="2">
        <v>0</v>
      </c>
      <c r="W8" s="2">
        <v>0</v>
      </c>
      <c r="X8" s="2">
        <v>0</v>
      </c>
      <c r="Y8" s="11">
        <f t="shared" si="2"/>
        <v>15</v>
      </c>
      <c r="Z8" s="2">
        <v>4</v>
      </c>
      <c r="AA8" s="2">
        <v>6</v>
      </c>
      <c r="AB8" s="2">
        <v>6</v>
      </c>
      <c r="AC8" s="2">
        <v>1</v>
      </c>
      <c r="AD8" s="2">
        <v>0</v>
      </c>
      <c r="AE8" s="2">
        <v>6</v>
      </c>
      <c r="AF8" s="2">
        <v>0</v>
      </c>
      <c r="AG8" s="11">
        <f t="shared" si="3"/>
        <v>23</v>
      </c>
      <c r="AH8" s="2">
        <v>4</v>
      </c>
      <c r="AI8" s="2">
        <v>8</v>
      </c>
      <c r="AJ8" s="2">
        <v>8</v>
      </c>
      <c r="AK8" s="2">
        <v>1</v>
      </c>
      <c r="AL8" s="2">
        <v>0</v>
      </c>
      <c r="AM8" s="2">
        <v>6</v>
      </c>
      <c r="AN8" s="2">
        <v>0</v>
      </c>
      <c r="AO8" s="11">
        <f t="shared" si="4"/>
        <v>27</v>
      </c>
      <c r="AP8" s="2">
        <v>0</v>
      </c>
      <c r="AQ8" s="2">
        <v>8</v>
      </c>
      <c r="AR8" s="2">
        <v>8</v>
      </c>
      <c r="AS8" s="2">
        <v>0</v>
      </c>
      <c r="AT8" s="2">
        <v>6</v>
      </c>
      <c r="AU8" s="2">
        <v>0</v>
      </c>
      <c r="AV8" s="2">
        <v>0</v>
      </c>
      <c r="AW8" s="11">
        <f t="shared" si="5"/>
        <v>22</v>
      </c>
      <c r="AX8" s="2">
        <v>4</v>
      </c>
      <c r="AY8" s="2">
        <v>8</v>
      </c>
      <c r="AZ8" s="2">
        <v>8</v>
      </c>
      <c r="BA8" s="2">
        <v>1</v>
      </c>
      <c r="BB8" s="2">
        <v>6</v>
      </c>
      <c r="BC8" s="2">
        <v>7</v>
      </c>
      <c r="BD8" s="2">
        <v>0</v>
      </c>
      <c r="BE8" s="11">
        <f t="shared" si="6"/>
        <v>34</v>
      </c>
      <c r="BF8" s="2">
        <v>0</v>
      </c>
      <c r="BG8" s="2">
        <v>8</v>
      </c>
      <c r="BH8" s="2">
        <v>8</v>
      </c>
      <c r="BI8" s="2">
        <v>1</v>
      </c>
      <c r="BJ8" s="2">
        <v>6</v>
      </c>
      <c r="BK8" s="2">
        <v>7</v>
      </c>
      <c r="BL8" s="2">
        <v>0</v>
      </c>
      <c r="BM8" s="11">
        <f t="shared" si="7"/>
        <v>30</v>
      </c>
      <c r="BN8" s="2">
        <v>4</v>
      </c>
      <c r="BO8" s="2">
        <v>0</v>
      </c>
      <c r="BP8" s="2">
        <v>8</v>
      </c>
      <c r="BQ8" s="2">
        <v>1</v>
      </c>
      <c r="BR8" s="2">
        <v>6</v>
      </c>
      <c r="BS8" s="2">
        <v>7</v>
      </c>
      <c r="BT8" s="2">
        <v>0</v>
      </c>
      <c r="BU8" s="11">
        <f t="shared" si="8"/>
        <v>26</v>
      </c>
      <c r="BV8" s="2">
        <v>4</v>
      </c>
      <c r="BW8" s="2">
        <v>8</v>
      </c>
      <c r="BX8" s="2">
        <v>8</v>
      </c>
      <c r="BY8" s="2">
        <v>1</v>
      </c>
      <c r="BZ8" s="2">
        <v>6</v>
      </c>
      <c r="CA8" s="2">
        <v>7</v>
      </c>
      <c r="CB8" s="2">
        <v>0</v>
      </c>
      <c r="CC8" s="11">
        <f t="shared" si="9"/>
        <v>34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11">
        <f t="shared" si="10"/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11">
        <f t="shared" si="11"/>
        <v>0</v>
      </c>
    </row>
    <row r="9" spans="1:97">
      <c r="A9" s="29" t="s">
        <v>12</v>
      </c>
      <c r="B9" s="2">
        <v>0</v>
      </c>
      <c r="C9" s="2">
        <v>13</v>
      </c>
      <c r="D9" s="2">
        <v>0</v>
      </c>
      <c r="E9" s="2">
        <v>5</v>
      </c>
      <c r="F9" s="2">
        <v>0</v>
      </c>
      <c r="G9" s="2">
        <v>0</v>
      </c>
      <c r="H9" s="2">
        <v>0</v>
      </c>
      <c r="I9" s="11">
        <f t="shared" si="0"/>
        <v>18</v>
      </c>
      <c r="J9" s="2">
        <v>0</v>
      </c>
      <c r="K9" s="2">
        <v>14</v>
      </c>
      <c r="L9" s="2">
        <v>0</v>
      </c>
      <c r="M9" s="2">
        <v>5</v>
      </c>
      <c r="N9" s="2">
        <v>0</v>
      </c>
      <c r="O9" s="2">
        <v>0</v>
      </c>
      <c r="P9" s="2">
        <v>0</v>
      </c>
      <c r="Q9" s="11">
        <f t="shared" si="1"/>
        <v>19</v>
      </c>
      <c r="R9" s="2">
        <v>0</v>
      </c>
      <c r="S9" s="2">
        <v>15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1">
        <f t="shared" si="2"/>
        <v>15</v>
      </c>
      <c r="Z9" s="2">
        <v>0</v>
      </c>
      <c r="AA9" s="2">
        <v>15</v>
      </c>
      <c r="AB9" s="2">
        <v>0</v>
      </c>
      <c r="AC9" s="2">
        <v>4</v>
      </c>
      <c r="AD9" s="2">
        <v>0</v>
      </c>
      <c r="AE9" s="2">
        <v>0</v>
      </c>
      <c r="AF9" s="2">
        <v>0</v>
      </c>
      <c r="AG9" s="11">
        <f t="shared" si="3"/>
        <v>19</v>
      </c>
      <c r="AH9" s="2">
        <v>0</v>
      </c>
      <c r="AI9" s="2">
        <v>16</v>
      </c>
      <c r="AJ9" s="2">
        <v>0</v>
      </c>
      <c r="AK9" s="2">
        <v>5</v>
      </c>
      <c r="AL9" s="2">
        <v>0</v>
      </c>
      <c r="AM9" s="2">
        <v>0</v>
      </c>
      <c r="AN9" s="2">
        <v>0</v>
      </c>
      <c r="AO9" s="11">
        <f t="shared" si="4"/>
        <v>21</v>
      </c>
      <c r="AP9" s="2">
        <v>0</v>
      </c>
      <c r="AQ9" s="2">
        <v>16</v>
      </c>
      <c r="AR9" s="2">
        <v>0</v>
      </c>
      <c r="AS9" s="2">
        <v>0</v>
      </c>
      <c r="AT9" s="2">
        <v>10</v>
      </c>
      <c r="AU9" s="2">
        <v>0</v>
      </c>
      <c r="AV9" s="2">
        <v>0</v>
      </c>
      <c r="AW9" s="11">
        <f t="shared" si="5"/>
        <v>26</v>
      </c>
      <c r="AX9" s="2">
        <v>0</v>
      </c>
      <c r="AY9" s="2">
        <v>16</v>
      </c>
      <c r="AZ9" s="2">
        <v>0</v>
      </c>
      <c r="BA9" s="2">
        <v>5</v>
      </c>
      <c r="BB9" s="2">
        <v>10</v>
      </c>
      <c r="BC9" s="2">
        <v>0</v>
      </c>
      <c r="BD9" s="2">
        <v>0</v>
      </c>
      <c r="BE9" s="11">
        <f t="shared" si="6"/>
        <v>31</v>
      </c>
      <c r="BF9" s="2">
        <v>0</v>
      </c>
      <c r="BG9" s="2">
        <v>16</v>
      </c>
      <c r="BH9" s="2">
        <v>0</v>
      </c>
      <c r="BI9" s="2">
        <v>5</v>
      </c>
      <c r="BJ9" s="2">
        <v>10</v>
      </c>
      <c r="BK9" s="2">
        <v>0</v>
      </c>
      <c r="BL9" s="2">
        <v>0</v>
      </c>
      <c r="BM9" s="11">
        <f t="shared" si="7"/>
        <v>31</v>
      </c>
      <c r="BN9" s="2">
        <v>0</v>
      </c>
      <c r="BO9" s="2">
        <v>0</v>
      </c>
      <c r="BP9" s="2">
        <v>0</v>
      </c>
      <c r="BQ9" s="2">
        <v>5</v>
      </c>
      <c r="BR9" s="2">
        <v>10</v>
      </c>
      <c r="BS9" s="2">
        <v>0</v>
      </c>
      <c r="BT9" s="2">
        <v>0</v>
      </c>
      <c r="BU9" s="11">
        <f t="shared" si="8"/>
        <v>15</v>
      </c>
      <c r="BV9" s="2">
        <v>0</v>
      </c>
      <c r="BW9" s="2">
        <v>16</v>
      </c>
      <c r="BX9" s="2">
        <v>0</v>
      </c>
      <c r="BY9" s="2">
        <v>5</v>
      </c>
      <c r="BZ9" s="2">
        <v>10</v>
      </c>
      <c r="CA9" s="2">
        <v>0</v>
      </c>
      <c r="CB9" s="2">
        <v>0</v>
      </c>
      <c r="CC9" s="11">
        <f t="shared" si="9"/>
        <v>31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11">
        <f t="shared" si="10"/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11">
        <f t="shared" si="11"/>
        <v>0</v>
      </c>
    </row>
    <row r="10" spans="1:97">
      <c r="A10" s="29" t="s">
        <v>24</v>
      </c>
      <c r="B10" s="2">
        <v>10</v>
      </c>
      <c r="C10" s="2">
        <v>6</v>
      </c>
      <c r="D10" s="2">
        <v>8</v>
      </c>
      <c r="E10" s="2">
        <v>10</v>
      </c>
      <c r="F10" s="2">
        <v>0</v>
      </c>
      <c r="G10" s="2">
        <v>0</v>
      </c>
      <c r="H10" s="2">
        <v>0</v>
      </c>
      <c r="I10" s="11">
        <f t="shared" si="0"/>
        <v>34</v>
      </c>
      <c r="J10" s="2">
        <v>14</v>
      </c>
      <c r="K10" s="2">
        <v>8</v>
      </c>
      <c r="L10" s="2">
        <v>0</v>
      </c>
      <c r="M10" s="2">
        <v>12</v>
      </c>
      <c r="N10" s="2">
        <v>0</v>
      </c>
      <c r="O10" s="2">
        <v>0</v>
      </c>
      <c r="P10" s="2">
        <v>0</v>
      </c>
      <c r="Q10" s="11">
        <f t="shared" si="1"/>
        <v>34</v>
      </c>
      <c r="R10" s="2">
        <v>8</v>
      </c>
      <c r="S10" s="2">
        <v>10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2"/>
        <v>18</v>
      </c>
      <c r="Z10" s="2">
        <v>11</v>
      </c>
      <c r="AA10" s="2">
        <v>8</v>
      </c>
      <c r="AB10" s="2">
        <v>10</v>
      </c>
      <c r="AC10" s="2">
        <v>12</v>
      </c>
      <c r="AD10" s="2">
        <v>0</v>
      </c>
      <c r="AE10" s="2">
        <v>0</v>
      </c>
      <c r="AF10" s="2">
        <v>0</v>
      </c>
      <c r="AG10" s="11">
        <f t="shared" si="3"/>
        <v>41</v>
      </c>
      <c r="AH10" s="2">
        <v>10</v>
      </c>
      <c r="AI10" s="2">
        <v>9</v>
      </c>
      <c r="AJ10" s="2">
        <v>7</v>
      </c>
      <c r="AK10" s="2">
        <v>10</v>
      </c>
      <c r="AL10" s="2">
        <v>0</v>
      </c>
      <c r="AM10" s="2">
        <v>0</v>
      </c>
      <c r="AN10" s="2">
        <v>0</v>
      </c>
      <c r="AO10" s="11">
        <f t="shared" si="4"/>
        <v>36</v>
      </c>
      <c r="AP10" s="2">
        <v>0</v>
      </c>
      <c r="AQ10" s="2">
        <v>9</v>
      </c>
      <c r="AR10" s="2">
        <v>7</v>
      </c>
      <c r="AS10" s="2">
        <v>0</v>
      </c>
      <c r="AT10" s="2">
        <v>0</v>
      </c>
      <c r="AU10" s="2">
        <v>0</v>
      </c>
      <c r="AV10" s="2">
        <v>0</v>
      </c>
      <c r="AW10" s="11">
        <f t="shared" si="5"/>
        <v>16</v>
      </c>
      <c r="AX10" s="2">
        <v>10</v>
      </c>
      <c r="AY10" s="2">
        <v>9</v>
      </c>
      <c r="AZ10" s="2">
        <v>7</v>
      </c>
      <c r="BA10" s="2">
        <v>10</v>
      </c>
      <c r="BB10" s="2">
        <v>0</v>
      </c>
      <c r="BC10" s="2">
        <v>0</v>
      </c>
      <c r="BD10" s="2">
        <v>0</v>
      </c>
      <c r="BE10" s="11">
        <f t="shared" si="6"/>
        <v>36</v>
      </c>
      <c r="BF10" s="2">
        <v>0</v>
      </c>
      <c r="BG10" s="2">
        <v>9</v>
      </c>
      <c r="BH10" s="2">
        <v>7</v>
      </c>
      <c r="BI10" s="2">
        <v>10</v>
      </c>
      <c r="BJ10" s="2">
        <v>0</v>
      </c>
      <c r="BK10" s="2">
        <v>0</v>
      </c>
      <c r="BL10" s="2">
        <v>0</v>
      </c>
      <c r="BM10" s="11">
        <f t="shared" si="7"/>
        <v>26</v>
      </c>
      <c r="BN10" s="2">
        <v>10</v>
      </c>
      <c r="BO10" s="2">
        <v>0</v>
      </c>
      <c r="BP10" s="2">
        <v>7</v>
      </c>
      <c r="BQ10" s="2">
        <v>10</v>
      </c>
      <c r="BR10" s="2">
        <v>0</v>
      </c>
      <c r="BS10" s="2">
        <v>0</v>
      </c>
      <c r="BT10" s="2">
        <v>0</v>
      </c>
      <c r="BU10" s="11">
        <f t="shared" si="8"/>
        <v>27</v>
      </c>
      <c r="BV10" s="2">
        <v>10</v>
      </c>
      <c r="BW10" s="2">
        <v>9</v>
      </c>
      <c r="BX10" s="2">
        <v>7</v>
      </c>
      <c r="BY10" s="2">
        <v>10</v>
      </c>
      <c r="BZ10" s="2">
        <v>0</v>
      </c>
      <c r="CA10" s="2">
        <v>0</v>
      </c>
      <c r="CB10" s="2">
        <v>0</v>
      </c>
      <c r="CC10" s="11">
        <f t="shared" si="9"/>
        <v>36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11">
        <f t="shared" si="10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11">
        <f t="shared" si="11"/>
        <v>0</v>
      </c>
    </row>
    <row r="11" spans="1:97">
      <c r="A11" s="29" t="s">
        <v>13</v>
      </c>
      <c r="B11" s="2">
        <v>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0"/>
        <v>7</v>
      </c>
      <c r="J11" s="2">
        <v>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1"/>
        <v>9</v>
      </c>
      <c r="R11" s="2">
        <v>8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2"/>
        <v>8</v>
      </c>
      <c r="Z11" s="2">
        <v>10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3"/>
        <v>10</v>
      </c>
      <c r="AH11" s="2">
        <v>3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4"/>
        <v>3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5"/>
        <v>0</v>
      </c>
      <c r="AX11" s="2">
        <v>3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6"/>
        <v>3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7"/>
        <v>0</v>
      </c>
      <c r="BN11" s="2">
        <v>3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8"/>
        <v>3</v>
      </c>
      <c r="BV11" s="2">
        <v>3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9"/>
        <v>3</v>
      </c>
      <c r="CD11" s="2">
        <v>7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11">
        <f t="shared" si="10"/>
        <v>7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11">
        <f t="shared" si="11"/>
        <v>0</v>
      </c>
    </row>
    <row r="12" spans="1:97">
      <c r="A12" s="29" t="s">
        <v>14</v>
      </c>
      <c r="B12" s="2">
        <v>0</v>
      </c>
      <c r="C12" s="2">
        <v>0</v>
      </c>
      <c r="D12" s="2">
        <v>16</v>
      </c>
      <c r="E12" s="2">
        <v>0</v>
      </c>
      <c r="F12" s="2">
        <v>0</v>
      </c>
      <c r="G12" s="2">
        <v>0</v>
      </c>
      <c r="H12" s="2">
        <v>0</v>
      </c>
      <c r="I12" s="11">
        <f t="shared" si="0"/>
        <v>16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1"/>
        <v>0</v>
      </c>
      <c r="R12" s="2">
        <v>0</v>
      </c>
      <c r="S12" s="2">
        <v>0</v>
      </c>
      <c r="T12" s="2">
        <v>15</v>
      </c>
      <c r="U12" s="2">
        <v>0</v>
      </c>
      <c r="V12" s="2">
        <v>0</v>
      </c>
      <c r="W12" s="2">
        <v>0</v>
      </c>
      <c r="X12" s="2">
        <v>0</v>
      </c>
      <c r="Y12" s="11">
        <f t="shared" si="2"/>
        <v>15</v>
      </c>
      <c r="Z12" s="2">
        <v>0</v>
      </c>
      <c r="AA12" s="2">
        <v>0</v>
      </c>
      <c r="AB12" s="2">
        <v>18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3"/>
        <v>18</v>
      </c>
      <c r="AH12" s="2">
        <v>0</v>
      </c>
      <c r="AI12" s="2">
        <v>0</v>
      </c>
      <c r="AJ12" s="2">
        <v>15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4"/>
        <v>15</v>
      </c>
      <c r="AP12" s="2">
        <v>0</v>
      </c>
      <c r="AQ12" s="2">
        <v>0</v>
      </c>
      <c r="AR12" s="2">
        <v>15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5"/>
        <v>15</v>
      </c>
      <c r="AX12" s="2">
        <v>0</v>
      </c>
      <c r="AY12" s="2">
        <v>0</v>
      </c>
      <c r="AZ12" s="2">
        <v>15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6"/>
        <v>15</v>
      </c>
      <c r="BF12" s="2">
        <v>0</v>
      </c>
      <c r="BG12" s="2">
        <v>0</v>
      </c>
      <c r="BH12" s="2">
        <v>15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7"/>
        <v>15</v>
      </c>
      <c r="BN12" s="2">
        <v>0</v>
      </c>
      <c r="BO12" s="2">
        <v>0</v>
      </c>
      <c r="BP12" s="2">
        <v>15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8"/>
        <v>15</v>
      </c>
      <c r="BV12" s="2">
        <v>0</v>
      </c>
      <c r="BW12" s="2">
        <v>0</v>
      </c>
      <c r="BX12" s="2">
        <v>15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9"/>
        <v>15</v>
      </c>
      <c r="CD12" s="2">
        <v>0</v>
      </c>
      <c r="CE12" s="2">
        <v>0</v>
      </c>
      <c r="CF12" s="2">
        <v>13</v>
      </c>
      <c r="CG12" s="2">
        <v>0</v>
      </c>
      <c r="CH12" s="2">
        <v>0</v>
      </c>
      <c r="CI12" s="2">
        <v>0</v>
      </c>
      <c r="CJ12" s="2">
        <v>0</v>
      </c>
      <c r="CK12" s="11">
        <f t="shared" si="10"/>
        <v>13</v>
      </c>
      <c r="CL12" s="2">
        <v>0</v>
      </c>
      <c r="CM12" s="2">
        <v>0</v>
      </c>
      <c r="CN12" s="2">
        <v>11</v>
      </c>
      <c r="CO12" s="2">
        <v>0</v>
      </c>
      <c r="CP12" s="2">
        <v>0</v>
      </c>
      <c r="CQ12" s="2">
        <v>0</v>
      </c>
      <c r="CR12" s="2">
        <v>0</v>
      </c>
      <c r="CS12" s="11">
        <f t="shared" si="11"/>
        <v>11</v>
      </c>
    </row>
    <row r="13" spans="1:97">
      <c r="A13" s="29" t="s">
        <v>15</v>
      </c>
      <c r="B13" s="2">
        <v>0</v>
      </c>
      <c r="C13" s="2">
        <v>0</v>
      </c>
      <c r="D13" s="2">
        <v>0</v>
      </c>
      <c r="E13" s="2">
        <v>4</v>
      </c>
      <c r="F13" s="2">
        <v>0</v>
      </c>
      <c r="G13" s="2">
        <v>0</v>
      </c>
      <c r="H13" s="2">
        <v>0</v>
      </c>
      <c r="I13" s="11">
        <f t="shared" si="0"/>
        <v>4</v>
      </c>
      <c r="J13" s="2">
        <v>0</v>
      </c>
      <c r="K13" s="2">
        <v>2</v>
      </c>
      <c r="L13" s="2">
        <v>0</v>
      </c>
      <c r="M13" s="2">
        <v>2</v>
      </c>
      <c r="N13" s="2">
        <v>0</v>
      </c>
      <c r="O13" s="2">
        <v>0</v>
      </c>
      <c r="P13" s="2">
        <v>0</v>
      </c>
      <c r="Q13" s="11">
        <f t="shared" si="1"/>
        <v>4</v>
      </c>
      <c r="R13" s="2">
        <v>0</v>
      </c>
      <c r="S13" s="2">
        <v>6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2"/>
        <v>6</v>
      </c>
      <c r="Z13" s="2">
        <v>0</v>
      </c>
      <c r="AA13" s="2">
        <v>5</v>
      </c>
      <c r="AB13" s="2">
        <v>0</v>
      </c>
      <c r="AC13" s="2">
        <v>2</v>
      </c>
      <c r="AD13" s="2">
        <v>0</v>
      </c>
      <c r="AE13" s="2">
        <v>0</v>
      </c>
      <c r="AF13" s="2">
        <v>0</v>
      </c>
      <c r="AG13" s="11">
        <f t="shared" si="3"/>
        <v>7</v>
      </c>
      <c r="AH13" s="2">
        <v>0</v>
      </c>
      <c r="AI13" s="2">
        <v>1</v>
      </c>
      <c r="AJ13" s="2">
        <v>0</v>
      </c>
      <c r="AK13" s="2">
        <v>2</v>
      </c>
      <c r="AL13" s="2">
        <v>0</v>
      </c>
      <c r="AM13" s="2">
        <v>0</v>
      </c>
      <c r="AN13" s="2">
        <v>0</v>
      </c>
      <c r="AO13" s="11">
        <f t="shared" si="4"/>
        <v>3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1">
        <f t="shared" si="5"/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6"/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7"/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8"/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9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11">
        <f t="shared" si="10"/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11">
        <f t="shared" si="11"/>
        <v>0</v>
      </c>
    </row>
    <row r="14" spans="1:97">
      <c r="A14" s="29" t="s">
        <v>16</v>
      </c>
      <c r="B14" s="2">
        <v>4</v>
      </c>
      <c r="C14" s="2">
        <v>3</v>
      </c>
      <c r="D14" s="2">
        <v>5</v>
      </c>
      <c r="E14" s="2">
        <v>5</v>
      </c>
      <c r="F14" s="2">
        <v>0</v>
      </c>
      <c r="G14" s="2">
        <v>3</v>
      </c>
      <c r="H14" s="2">
        <v>0</v>
      </c>
      <c r="I14" s="11">
        <f t="shared" si="0"/>
        <v>20</v>
      </c>
      <c r="J14" s="2">
        <v>3</v>
      </c>
      <c r="K14" s="2">
        <v>4</v>
      </c>
      <c r="L14" s="2">
        <v>1</v>
      </c>
      <c r="M14" s="2">
        <v>4</v>
      </c>
      <c r="N14" s="2">
        <v>2</v>
      </c>
      <c r="O14" s="2">
        <v>1</v>
      </c>
      <c r="P14" s="2">
        <v>0</v>
      </c>
      <c r="Q14" s="11">
        <f t="shared" si="1"/>
        <v>15</v>
      </c>
      <c r="R14" s="2">
        <v>3</v>
      </c>
      <c r="S14" s="2">
        <v>3</v>
      </c>
      <c r="T14" s="2">
        <v>3</v>
      </c>
      <c r="U14" s="2">
        <v>0</v>
      </c>
      <c r="V14" s="2">
        <v>0</v>
      </c>
      <c r="W14" s="2">
        <v>0</v>
      </c>
      <c r="X14" s="2">
        <v>0</v>
      </c>
      <c r="Y14" s="11">
        <f t="shared" si="2"/>
        <v>9</v>
      </c>
      <c r="Z14" s="2">
        <v>3</v>
      </c>
      <c r="AA14" s="2">
        <v>4</v>
      </c>
      <c r="AB14" s="2">
        <v>4</v>
      </c>
      <c r="AC14" s="2">
        <v>4</v>
      </c>
      <c r="AD14" s="2">
        <v>0</v>
      </c>
      <c r="AE14" s="2">
        <v>5</v>
      </c>
      <c r="AF14" s="2">
        <v>0</v>
      </c>
      <c r="AG14" s="11">
        <f t="shared" si="3"/>
        <v>20</v>
      </c>
      <c r="AH14" s="2">
        <v>3</v>
      </c>
      <c r="AI14" s="2">
        <v>4</v>
      </c>
      <c r="AJ14" s="2">
        <v>4</v>
      </c>
      <c r="AK14" s="2">
        <v>4</v>
      </c>
      <c r="AL14" s="2">
        <v>0</v>
      </c>
      <c r="AM14" s="2">
        <v>5</v>
      </c>
      <c r="AN14" s="2">
        <v>0</v>
      </c>
      <c r="AO14" s="11">
        <f t="shared" si="4"/>
        <v>20</v>
      </c>
      <c r="AP14" s="2">
        <v>0</v>
      </c>
      <c r="AQ14" s="2">
        <v>4</v>
      </c>
      <c r="AR14" s="2">
        <v>4</v>
      </c>
      <c r="AS14" s="2">
        <v>0</v>
      </c>
      <c r="AT14" s="2">
        <v>4</v>
      </c>
      <c r="AU14" s="2">
        <v>0</v>
      </c>
      <c r="AV14" s="2">
        <v>0</v>
      </c>
      <c r="AW14" s="11">
        <f t="shared" si="5"/>
        <v>12</v>
      </c>
      <c r="AX14" s="2">
        <v>3</v>
      </c>
      <c r="AY14" s="2">
        <v>4</v>
      </c>
      <c r="AZ14" s="2">
        <v>4</v>
      </c>
      <c r="BA14" s="2">
        <v>4</v>
      </c>
      <c r="BB14" s="2">
        <v>4</v>
      </c>
      <c r="BC14" s="2">
        <v>0</v>
      </c>
      <c r="BD14" s="2">
        <v>0</v>
      </c>
      <c r="BE14" s="11">
        <f t="shared" si="6"/>
        <v>19</v>
      </c>
      <c r="BF14" s="2">
        <v>0</v>
      </c>
      <c r="BG14" s="2">
        <v>4</v>
      </c>
      <c r="BH14" s="2">
        <v>4</v>
      </c>
      <c r="BI14" s="2">
        <v>4</v>
      </c>
      <c r="BJ14" s="2">
        <v>4</v>
      </c>
      <c r="BK14" s="2">
        <v>0</v>
      </c>
      <c r="BL14" s="2">
        <v>0</v>
      </c>
      <c r="BM14" s="11">
        <f t="shared" si="7"/>
        <v>16</v>
      </c>
      <c r="BN14" s="2">
        <v>3</v>
      </c>
      <c r="BO14" s="2">
        <v>0</v>
      </c>
      <c r="BP14" s="2">
        <v>4</v>
      </c>
      <c r="BQ14" s="2">
        <v>4</v>
      </c>
      <c r="BR14" s="2">
        <v>4</v>
      </c>
      <c r="BS14" s="2">
        <v>0</v>
      </c>
      <c r="BT14" s="2">
        <v>0</v>
      </c>
      <c r="BU14" s="11">
        <f t="shared" si="8"/>
        <v>15</v>
      </c>
      <c r="BV14" s="2">
        <v>3</v>
      </c>
      <c r="BW14" s="2">
        <v>4</v>
      </c>
      <c r="BX14" s="2">
        <v>4</v>
      </c>
      <c r="BY14" s="2">
        <v>4</v>
      </c>
      <c r="BZ14" s="2">
        <v>4</v>
      </c>
      <c r="CA14" s="2">
        <v>0</v>
      </c>
      <c r="CB14" s="2">
        <v>0</v>
      </c>
      <c r="CC14" s="11">
        <f t="shared" si="9"/>
        <v>19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11">
        <f t="shared" si="10"/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11">
        <f t="shared" si="11"/>
        <v>0</v>
      </c>
    </row>
    <row r="15" spans="1:97">
      <c r="A15" s="29" t="s">
        <v>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1">
        <f t="shared" si="0"/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1">
        <f t="shared" si="1"/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11">
        <f t="shared" si="2"/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11">
        <f t="shared" si="3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1">
        <f t="shared" si="4"/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1">
        <f t="shared" si="5"/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11">
        <f t="shared" si="6"/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11">
        <f t="shared" si="7"/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11">
        <f t="shared" si="8"/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9"/>
        <v>0</v>
      </c>
      <c r="CD15" s="2">
        <v>0</v>
      </c>
      <c r="CE15" s="2">
        <v>33</v>
      </c>
      <c r="CF15" s="2">
        <v>33</v>
      </c>
      <c r="CG15" s="2">
        <v>56</v>
      </c>
      <c r="CH15" s="2">
        <v>0</v>
      </c>
      <c r="CI15" s="2">
        <v>0</v>
      </c>
      <c r="CJ15" s="2">
        <v>0</v>
      </c>
      <c r="CK15" s="11">
        <f t="shared" si="10"/>
        <v>122</v>
      </c>
      <c r="CL15" s="2">
        <v>0</v>
      </c>
      <c r="CM15" s="2">
        <v>37</v>
      </c>
      <c r="CN15" s="2">
        <v>27</v>
      </c>
      <c r="CO15" s="2">
        <v>40</v>
      </c>
      <c r="CP15" s="2">
        <v>0</v>
      </c>
      <c r="CQ15" s="2">
        <v>0</v>
      </c>
      <c r="CR15" s="2">
        <v>0</v>
      </c>
      <c r="CS15" s="11">
        <f t="shared" si="11"/>
        <v>104</v>
      </c>
    </row>
    <row r="16" spans="1:97">
      <c r="A16" s="29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1">
        <f t="shared" si="0"/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1">
        <f t="shared" si="1"/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11">
        <f t="shared" si="2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11">
        <f t="shared" si="3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1">
        <f t="shared" si="4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1">
        <f t="shared" si="5"/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11">
        <f t="shared" si="6"/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11">
        <f t="shared" si="7"/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11">
        <f t="shared" si="8"/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11">
        <f t="shared" si="9"/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11">
        <f t="shared" si="10"/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1"/>
        <v>0</v>
      </c>
    </row>
    <row r="17" spans="1:97">
      <c r="A17" s="32" t="s">
        <v>18</v>
      </c>
      <c r="B17" s="36">
        <f t="shared" ref="B17:H17" si="12">SUM(B5:B16)</f>
        <v>28</v>
      </c>
      <c r="C17" s="36">
        <f t="shared" si="12"/>
        <v>34</v>
      </c>
      <c r="D17" s="36">
        <f t="shared" si="12"/>
        <v>43</v>
      </c>
      <c r="E17" s="36">
        <f t="shared" si="12"/>
        <v>50</v>
      </c>
      <c r="F17" s="36">
        <f t="shared" si="12"/>
        <v>0</v>
      </c>
      <c r="G17" s="36">
        <f t="shared" si="12"/>
        <v>15</v>
      </c>
      <c r="H17" s="36">
        <f t="shared" si="12"/>
        <v>0</v>
      </c>
      <c r="I17" s="36">
        <f>SUM(B17:H17)</f>
        <v>170</v>
      </c>
      <c r="J17" s="36">
        <f t="shared" ref="J17:R17" si="13">SUM(J5:J16)</f>
        <v>39</v>
      </c>
      <c r="K17" s="36">
        <f t="shared" si="13"/>
        <v>47</v>
      </c>
      <c r="L17" s="36">
        <f t="shared" si="13"/>
        <v>15</v>
      </c>
      <c r="M17" s="36">
        <f t="shared" si="13"/>
        <v>48</v>
      </c>
      <c r="N17" s="36">
        <f t="shared" si="13"/>
        <v>2</v>
      </c>
      <c r="O17" s="36">
        <f t="shared" si="13"/>
        <v>23</v>
      </c>
      <c r="P17" s="36">
        <f t="shared" si="13"/>
        <v>0</v>
      </c>
      <c r="Q17" s="36">
        <f t="shared" si="13"/>
        <v>174</v>
      </c>
      <c r="R17" s="36">
        <f t="shared" si="13"/>
        <v>28</v>
      </c>
      <c r="S17" s="36">
        <f t="shared" ref="S17:X17" si="14">SUM(S5:S15)</f>
        <v>56</v>
      </c>
      <c r="T17" s="36">
        <f t="shared" si="14"/>
        <v>26</v>
      </c>
      <c r="U17" s="36">
        <f t="shared" si="14"/>
        <v>0</v>
      </c>
      <c r="V17" s="36">
        <f t="shared" si="14"/>
        <v>0</v>
      </c>
      <c r="W17" s="36">
        <f t="shared" si="14"/>
        <v>0</v>
      </c>
      <c r="X17" s="36">
        <f t="shared" si="14"/>
        <v>0</v>
      </c>
      <c r="Y17" s="36">
        <f t="shared" ref="Y17:AO17" si="15">SUM(Y5:Y16)</f>
        <v>110</v>
      </c>
      <c r="Z17" s="36">
        <f t="shared" si="15"/>
        <v>36</v>
      </c>
      <c r="AA17" s="36">
        <f t="shared" si="15"/>
        <v>55</v>
      </c>
      <c r="AB17" s="36">
        <f t="shared" si="15"/>
        <v>51</v>
      </c>
      <c r="AC17" s="36">
        <f t="shared" si="15"/>
        <v>42</v>
      </c>
      <c r="AD17" s="36">
        <f t="shared" si="15"/>
        <v>0</v>
      </c>
      <c r="AE17" s="36">
        <f t="shared" si="15"/>
        <v>30</v>
      </c>
      <c r="AF17" s="36">
        <f t="shared" si="15"/>
        <v>0</v>
      </c>
      <c r="AG17" s="36">
        <f t="shared" si="15"/>
        <v>214</v>
      </c>
      <c r="AH17" s="36">
        <f t="shared" si="15"/>
        <v>28</v>
      </c>
      <c r="AI17" s="36">
        <f t="shared" si="15"/>
        <v>54</v>
      </c>
      <c r="AJ17" s="36">
        <f t="shared" si="15"/>
        <v>48</v>
      </c>
      <c r="AK17" s="36">
        <f t="shared" si="15"/>
        <v>39</v>
      </c>
      <c r="AL17" s="36">
        <f t="shared" si="15"/>
        <v>0</v>
      </c>
      <c r="AM17" s="36">
        <f t="shared" si="15"/>
        <v>30</v>
      </c>
      <c r="AN17" s="36">
        <f t="shared" si="15"/>
        <v>0</v>
      </c>
      <c r="AO17" s="36">
        <f t="shared" si="15"/>
        <v>199</v>
      </c>
      <c r="AP17" s="36">
        <f t="shared" ref="AP17:AW17" si="16">SUM(AP5:AP16)</f>
        <v>0</v>
      </c>
      <c r="AQ17" s="36">
        <f t="shared" si="16"/>
        <v>53</v>
      </c>
      <c r="AR17" s="36">
        <f t="shared" si="16"/>
        <v>48</v>
      </c>
      <c r="AS17" s="36">
        <f t="shared" si="16"/>
        <v>0</v>
      </c>
      <c r="AT17" s="36">
        <f t="shared" si="16"/>
        <v>27</v>
      </c>
      <c r="AU17" s="36">
        <f t="shared" si="16"/>
        <v>0</v>
      </c>
      <c r="AV17" s="36">
        <f t="shared" si="16"/>
        <v>0</v>
      </c>
      <c r="AW17" s="36">
        <f t="shared" si="16"/>
        <v>128</v>
      </c>
      <c r="AX17" s="36">
        <f t="shared" ref="AX17:CS17" si="17">SUM(AX5:AX16)</f>
        <v>28</v>
      </c>
      <c r="AY17" s="36">
        <f t="shared" si="17"/>
        <v>53</v>
      </c>
      <c r="AZ17" s="36">
        <f t="shared" si="17"/>
        <v>48</v>
      </c>
      <c r="BA17" s="36">
        <f t="shared" si="17"/>
        <v>37</v>
      </c>
      <c r="BB17" s="36">
        <f t="shared" si="17"/>
        <v>27</v>
      </c>
      <c r="BC17" s="36">
        <f t="shared" si="17"/>
        <v>27</v>
      </c>
      <c r="BD17" s="36">
        <f t="shared" si="17"/>
        <v>0</v>
      </c>
      <c r="BE17" s="36">
        <f t="shared" si="17"/>
        <v>220</v>
      </c>
      <c r="BF17" s="36">
        <f t="shared" si="17"/>
        <v>0</v>
      </c>
      <c r="BG17" s="36">
        <f t="shared" si="17"/>
        <v>53</v>
      </c>
      <c r="BH17" s="36">
        <f t="shared" si="17"/>
        <v>48</v>
      </c>
      <c r="BI17" s="36">
        <f t="shared" si="17"/>
        <v>37</v>
      </c>
      <c r="BJ17" s="36">
        <f t="shared" si="17"/>
        <v>27</v>
      </c>
      <c r="BK17" s="36">
        <f t="shared" si="17"/>
        <v>27</v>
      </c>
      <c r="BL17" s="36">
        <f t="shared" si="17"/>
        <v>0</v>
      </c>
      <c r="BM17" s="36">
        <f t="shared" si="17"/>
        <v>192</v>
      </c>
      <c r="BN17" s="36">
        <f t="shared" si="17"/>
        <v>28</v>
      </c>
      <c r="BO17" s="36">
        <f t="shared" si="17"/>
        <v>0</v>
      </c>
      <c r="BP17" s="36">
        <f t="shared" si="17"/>
        <v>48</v>
      </c>
      <c r="BQ17" s="36">
        <f t="shared" si="17"/>
        <v>37</v>
      </c>
      <c r="BR17" s="36">
        <f t="shared" si="17"/>
        <v>27</v>
      </c>
      <c r="BS17" s="36">
        <f t="shared" si="17"/>
        <v>27</v>
      </c>
      <c r="BT17" s="36">
        <f t="shared" si="17"/>
        <v>0</v>
      </c>
      <c r="BU17" s="36">
        <f t="shared" si="17"/>
        <v>167</v>
      </c>
      <c r="BV17" s="36">
        <f t="shared" si="17"/>
        <v>28</v>
      </c>
      <c r="BW17" s="36">
        <f t="shared" si="17"/>
        <v>53</v>
      </c>
      <c r="BX17" s="36">
        <f t="shared" si="17"/>
        <v>48</v>
      </c>
      <c r="BY17" s="36">
        <f t="shared" si="17"/>
        <v>37</v>
      </c>
      <c r="BZ17" s="36">
        <f t="shared" si="17"/>
        <v>27</v>
      </c>
      <c r="CA17" s="36">
        <f t="shared" si="17"/>
        <v>27</v>
      </c>
      <c r="CB17" s="36">
        <f t="shared" si="17"/>
        <v>0</v>
      </c>
      <c r="CC17" s="36">
        <f t="shared" si="17"/>
        <v>220</v>
      </c>
      <c r="CD17" s="36">
        <f t="shared" si="17"/>
        <v>7</v>
      </c>
      <c r="CE17" s="36">
        <f t="shared" si="17"/>
        <v>33</v>
      </c>
      <c r="CF17" s="36">
        <f t="shared" si="17"/>
        <v>46</v>
      </c>
      <c r="CG17" s="36">
        <f t="shared" si="17"/>
        <v>56</v>
      </c>
      <c r="CH17" s="36">
        <f t="shared" si="17"/>
        <v>0</v>
      </c>
      <c r="CI17" s="36">
        <f t="shared" si="17"/>
        <v>0</v>
      </c>
      <c r="CJ17" s="36">
        <f t="shared" si="17"/>
        <v>0</v>
      </c>
      <c r="CK17" s="36">
        <f t="shared" si="17"/>
        <v>142</v>
      </c>
      <c r="CL17" s="36">
        <f t="shared" si="17"/>
        <v>0</v>
      </c>
      <c r="CM17" s="36">
        <f t="shared" si="17"/>
        <v>37</v>
      </c>
      <c r="CN17" s="36">
        <f t="shared" si="17"/>
        <v>38</v>
      </c>
      <c r="CO17" s="36">
        <f t="shared" si="17"/>
        <v>40</v>
      </c>
      <c r="CP17" s="36">
        <f t="shared" si="17"/>
        <v>0</v>
      </c>
      <c r="CQ17" s="36">
        <f t="shared" si="17"/>
        <v>0</v>
      </c>
      <c r="CR17" s="36">
        <f t="shared" si="17"/>
        <v>0</v>
      </c>
      <c r="CS17" s="36">
        <f t="shared" si="17"/>
        <v>115</v>
      </c>
    </row>
    <row r="18" spans="1:97">
      <c r="A18" s="38" t="s">
        <v>29</v>
      </c>
      <c r="H18" s="2"/>
      <c r="I18" s="2"/>
      <c r="P18" s="2"/>
      <c r="Q18" s="2"/>
      <c r="X18" s="2"/>
      <c r="Y18" s="2"/>
      <c r="AF18" s="2"/>
      <c r="AG18" s="2"/>
      <c r="AN18" s="2"/>
      <c r="AO18" s="2"/>
      <c r="AV18" s="2"/>
      <c r="AW18" s="2"/>
      <c r="BD18" s="2"/>
      <c r="BE18" s="2"/>
      <c r="BL18" s="2"/>
      <c r="BM18" s="2"/>
      <c r="BT18" s="2"/>
      <c r="BU18" s="2"/>
      <c r="CB18" s="2"/>
      <c r="CC18" s="2"/>
      <c r="CJ18" s="2"/>
      <c r="CK18" s="2"/>
      <c r="CR18" s="2"/>
      <c r="CS18" s="2"/>
    </row>
    <row r="19" spans="1:97">
      <c r="A19" s="30" t="s">
        <v>25</v>
      </c>
      <c r="B19" s="24">
        <v>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ref="I19:I26" si="18">SUM(B19:H19)</f>
        <v>8</v>
      </c>
      <c r="J19" s="24">
        <v>4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6" si="19">SUM(J19:P19)</f>
        <v>4</v>
      </c>
      <c r="R19" s="28">
        <v>4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ref="Y19:Y26" si="20">SUM(R19:X19)</f>
        <v>4</v>
      </c>
      <c r="Z19" s="24">
        <v>4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6" si="21">SUM(Z19:AF19)</f>
        <v>4</v>
      </c>
      <c r="AH19" s="24">
        <v>4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6" si="22">SUM(AH19:AN19)</f>
        <v>4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f t="shared" ref="AW19:AW26" si="23">SUM(AP19:AV19)</f>
        <v>0</v>
      </c>
      <c r="AX19" s="24">
        <v>8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f t="shared" ref="BE19:BE26" si="24">SUM(AX19:BD19)</f>
        <v>8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 t="shared" ref="BM19:BM26" si="25">SUM(BF19:BL19)</f>
        <v>0</v>
      </c>
      <c r="BN19" s="24">
        <v>8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f t="shared" ref="BU19:BU26" si="26">SUM(BN19:BT19)</f>
        <v>8</v>
      </c>
      <c r="BV19" s="24">
        <v>4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ref="CC19:CC26" si="27">SUM(BV19:CB19)</f>
        <v>4</v>
      </c>
      <c r="CD19" s="24">
        <v>7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f t="shared" ref="CK19:CK26" si="28">SUM(CD19:CJ19)</f>
        <v>7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f t="shared" ref="CS19:CS26" si="29">SUM(CL19:CR19)</f>
        <v>0</v>
      </c>
    </row>
    <row r="20" spans="1:97">
      <c r="A20" s="30" t="s">
        <v>27</v>
      </c>
      <c r="B20" s="24">
        <v>0</v>
      </c>
      <c r="C20" s="24">
        <v>16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18"/>
        <v>16</v>
      </c>
      <c r="J20" s="24">
        <v>0</v>
      </c>
      <c r="K20" s="24">
        <v>12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19"/>
        <v>12</v>
      </c>
      <c r="R20" s="28">
        <v>0</v>
      </c>
      <c r="S20" s="24">
        <v>16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20"/>
        <v>16</v>
      </c>
      <c r="Z20" s="24">
        <v>0</v>
      </c>
      <c r="AA20" s="24">
        <v>16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21"/>
        <v>16</v>
      </c>
      <c r="AH20" s="24">
        <v>0</v>
      </c>
      <c r="AI20" s="24">
        <v>20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22"/>
        <v>20</v>
      </c>
      <c r="AP20" s="24">
        <v>0</v>
      </c>
      <c r="AQ20" s="24">
        <v>16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si="23"/>
        <v>16</v>
      </c>
      <c r="AX20" s="24">
        <v>0</v>
      </c>
      <c r="AY20" s="24">
        <v>24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si="24"/>
        <v>24</v>
      </c>
      <c r="BF20" s="24">
        <v>0</v>
      </c>
      <c r="BG20" s="24">
        <v>16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si="25"/>
        <v>16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26"/>
        <v>0</v>
      </c>
      <c r="BV20" s="24">
        <v>0</v>
      </c>
      <c r="BW20" s="24">
        <v>20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si="27"/>
        <v>20</v>
      </c>
      <c r="CD20" s="24">
        <v>0</v>
      </c>
      <c r="CE20" s="24">
        <v>24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si="28"/>
        <v>24</v>
      </c>
      <c r="CL20" s="24">
        <v>0</v>
      </c>
      <c r="CM20" s="24">
        <v>12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si="29"/>
        <v>12</v>
      </c>
    </row>
    <row r="21" spans="1:97">
      <c r="A21" s="30" t="s">
        <v>28</v>
      </c>
      <c r="B21" s="24">
        <v>0</v>
      </c>
      <c r="C21" s="24">
        <v>0</v>
      </c>
      <c r="D21" s="24">
        <v>24</v>
      </c>
      <c r="E21" s="24">
        <v>0</v>
      </c>
      <c r="F21" s="24">
        <v>0</v>
      </c>
      <c r="G21" s="24">
        <v>0</v>
      </c>
      <c r="H21" s="24">
        <v>0</v>
      </c>
      <c r="I21" s="24">
        <f t="shared" si="18"/>
        <v>24</v>
      </c>
      <c r="J21" s="24">
        <v>0</v>
      </c>
      <c r="K21" s="24">
        <v>0</v>
      </c>
      <c r="L21" s="24">
        <v>16</v>
      </c>
      <c r="M21" s="24">
        <v>0</v>
      </c>
      <c r="N21" s="24">
        <v>0</v>
      </c>
      <c r="O21" s="24">
        <v>0</v>
      </c>
      <c r="P21" s="24">
        <v>0</v>
      </c>
      <c r="Q21" s="24">
        <f t="shared" si="19"/>
        <v>16</v>
      </c>
      <c r="R21" s="28">
        <v>0</v>
      </c>
      <c r="S21" s="24">
        <v>0</v>
      </c>
      <c r="T21" s="24">
        <v>8</v>
      </c>
      <c r="U21" s="24">
        <v>0</v>
      </c>
      <c r="V21" s="24">
        <v>0</v>
      </c>
      <c r="W21" s="24">
        <v>0</v>
      </c>
      <c r="X21" s="24">
        <v>0</v>
      </c>
      <c r="Y21" s="24">
        <f t="shared" si="20"/>
        <v>8</v>
      </c>
      <c r="Z21" s="24">
        <v>0</v>
      </c>
      <c r="AA21" s="24">
        <v>0</v>
      </c>
      <c r="AB21" s="24">
        <v>8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21"/>
        <v>8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22"/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23"/>
        <v>0</v>
      </c>
      <c r="AX21" s="24">
        <v>0</v>
      </c>
      <c r="AY21" s="24">
        <v>0</v>
      </c>
      <c r="AZ21" s="24">
        <v>64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24"/>
        <v>64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f t="shared" si="25"/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26"/>
        <v>0</v>
      </c>
      <c r="BV21" s="24">
        <v>0</v>
      </c>
      <c r="BW21" s="24">
        <v>0</v>
      </c>
      <c r="BX21" s="24">
        <v>16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27"/>
        <v>16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28"/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f t="shared" si="29"/>
        <v>0</v>
      </c>
    </row>
    <row r="22" spans="1:97">
      <c r="A22" s="30" t="s">
        <v>26</v>
      </c>
      <c r="B22" s="24">
        <v>0</v>
      </c>
      <c r="C22" s="24">
        <v>0</v>
      </c>
      <c r="D22" s="24">
        <v>0</v>
      </c>
      <c r="E22" s="24">
        <v>8</v>
      </c>
      <c r="F22" s="24">
        <v>0</v>
      </c>
      <c r="G22" s="24">
        <v>0</v>
      </c>
      <c r="H22" s="24">
        <v>0</v>
      </c>
      <c r="I22" s="24">
        <f t="shared" si="18"/>
        <v>8</v>
      </c>
      <c r="J22" s="24">
        <v>0</v>
      </c>
      <c r="K22" s="24">
        <v>0</v>
      </c>
      <c r="L22" s="24">
        <v>0</v>
      </c>
      <c r="M22" s="24">
        <v>16</v>
      </c>
      <c r="N22" s="24">
        <v>0</v>
      </c>
      <c r="O22" s="24">
        <v>0</v>
      </c>
      <c r="P22" s="24">
        <v>0</v>
      </c>
      <c r="Q22" s="24">
        <f t="shared" si="19"/>
        <v>16</v>
      </c>
      <c r="R22" s="28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f t="shared" si="20"/>
        <v>0</v>
      </c>
      <c r="Z22" s="24">
        <v>0</v>
      </c>
      <c r="AA22" s="24">
        <v>0</v>
      </c>
      <c r="AB22" s="24">
        <v>0</v>
      </c>
      <c r="AC22" s="24">
        <v>16</v>
      </c>
      <c r="AD22" s="24">
        <v>0</v>
      </c>
      <c r="AE22" s="24">
        <v>0</v>
      </c>
      <c r="AF22" s="24">
        <v>0</v>
      </c>
      <c r="AG22" s="24">
        <f t="shared" si="21"/>
        <v>16</v>
      </c>
      <c r="AH22" s="24">
        <v>0</v>
      </c>
      <c r="AI22" s="24">
        <v>0</v>
      </c>
      <c r="AJ22" s="24">
        <v>0</v>
      </c>
      <c r="AK22" s="24">
        <v>12</v>
      </c>
      <c r="AL22" s="24">
        <v>0</v>
      </c>
      <c r="AM22" s="24">
        <v>0</v>
      </c>
      <c r="AN22" s="24">
        <v>0</v>
      </c>
      <c r="AO22" s="24">
        <f t="shared" si="22"/>
        <v>12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f t="shared" si="23"/>
        <v>0</v>
      </c>
      <c r="AX22" s="24">
        <v>0</v>
      </c>
      <c r="AY22" s="24">
        <v>0</v>
      </c>
      <c r="AZ22" s="24">
        <v>0</v>
      </c>
      <c r="BA22" s="24">
        <v>16</v>
      </c>
      <c r="BB22" s="24">
        <v>0</v>
      </c>
      <c r="BC22" s="24">
        <v>0</v>
      </c>
      <c r="BD22" s="24">
        <v>0</v>
      </c>
      <c r="BE22" s="24">
        <f t="shared" si="24"/>
        <v>16</v>
      </c>
      <c r="BF22" s="24">
        <v>0</v>
      </c>
      <c r="BG22" s="24">
        <v>0</v>
      </c>
      <c r="BH22" s="24">
        <v>0</v>
      </c>
      <c r="BI22" s="24">
        <v>16</v>
      </c>
      <c r="BJ22" s="24">
        <v>0</v>
      </c>
      <c r="BK22" s="24">
        <v>0</v>
      </c>
      <c r="BL22" s="24">
        <v>0</v>
      </c>
      <c r="BM22" s="24">
        <f t="shared" si="25"/>
        <v>16</v>
      </c>
      <c r="BN22" s="24">
        <v>0</v>
      </c>
      <c r="BO22" s="24">
        <v>0</v>
      </c>
      <c r="BP22" s="24">
        <v>16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26"/>
        <v>16</v>
      </c>
      <c r="BV22" s="24">
        <v>0</v>
      </c>
      <c r="BW22" s="24">
        <v>0</v>
      </c>
      <c r="BX22" s="24">
        <v>0</v>
      </c>
      <c r="BY22" s="24">
        <v>16</v>
      </c>
      <c r="BZ22" s="24">
        <v>0</v>
      </c>
      <c r="CA22" s="24">
        <v>0</v>
      </c>
      <c r="CB22" s="24">
        <v>0</v>
      </c>
      <c r="CC22" s="24">
        <f t="shared" si="27"/>
        <v>16</v>
      </c>
      <c r="CD22" s="24">
        <v>0</v>
      </c>
      <c r="CE22" s="24">
        <v>0</v>
      </c>
      <c r="CF22" s="24">
        <v>0</v>
      </c>
      <c r="CG22" s="24">
        <v>16</v>
      </c>
      <c r="CH22" s="24">
        <v>0</v>
      </c>
      <c r="CI22" s="24">
        <v>0</v>
      </c>
      <c r="CJ22" s="24">
        <v>0</v>
      </c>
      <c r="CK22" s="24">
        <f t="shared" si="28"/>
        <v>16</v>
      </c>
      <c r="CL22" s="24">
        <v>0</v>
      </c>
      <c r="CM22" s="24">
        <v>0</v>
      </c>
      <c r="CN22" s="24">
        <v>0</v>
      </c>
      <c r="CO22" s="24">
        <v>20</v>
      </c>
      <c r="CP22" s="24">
        <v>0</v>
      </c>
      <c r="CQ22" s="24">
        <v>0</v>
      </c>
      <c r="CR22" s="24">
        <v>0</v>
      </c>
      <c r="CS22" s="24">
        <f t="shared" si="29"/>
        <v>20</v>
      </c>
    </row>
    <row r="23" spans="1:97">
      <c r="A23" s="30" t="s">
        <v>30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18"/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19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20"/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21"/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22"/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f t="shared" si="23"/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f t="shared" si="24"/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f t="shared" si="25"/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26"/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27"/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f t="shared" si="28"/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29"/>
        <v>0</v>
      </c>
    </row>
    <row r="24" spans="1:97">
      <c r="A24" s="30" t="s">
        <v>80</v>
      </c>
      <c r="B24" s="24">
        <v>0</v>
      </c>
      <c r="C24" s="24">
        <v>0</v>
      </c>
      <c r="D24" s="24">
        <v>0</v>
      </c>
      <c r="E24" s="24">
        <v>0</v>
      </c>
      <c r="F24" s="24">
        <v>12</v>
      </c>
      <c r="G24" s="24">
        <v>0</v>
      </c>
      <c r="H24" s="24">
        <v>0</v>
      </c>
      <c r="I24" s="24">
        <f t="shared" si="18"/>
        <v>12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19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20"/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17</v>
      </c>
      <c r="AE24" s="24">
        <v>0</v>
      </c>
      <c r="AF24" s="24">
        <v>0</v>
      </c>
      <c r="AG24" s="24">
        <f t="shared" si="21"/>
        <v>17</v>
      </c>
      <c r="AH24" s="24">
        <v>0</v>
      </c>
      <c r="AI24" s="24">
        <v>0</v>
      </c>
      <c r="AJ24" s="24">
        <v>0</v>
      </c>
      <c r="AK24" s="24">
        <v>0</v>
      </c>
      <c r="AL24" s="24">
        <v>12</v>
      </c>
      <c r="AM24" s="24">
        <v>0</v>
      </c>
      <c r="AN24" s="24">
        <v>0</v>
      </c>
      <c r="AO24" s="24">
        <f t="shared" si="22"/>
        <v>12</v>
      </c>
      <c r="AP24" s="24">
        <v>0</v>
      </c>
      <c r="AQ24" s="24">
        <v>0</v>
      </c>
      <c r="AR24" s="24">
        <v>0</v>
      </c>
      <c r="AS24" s="24">
        <v>0</v>
      </c>
      <c r="AT24" s="24">
        <v>12</v>
      </c>
      <c r="AU24" s="24">
        <v>0</v>
      </c>
      <c r="AV24" s="24">
        <v>0</v>
      </c>
      <c r="AW24" s="24">
        <f t="shared" si="23"/>
        <v>12</v>
      </c>
      <c r="AX24" s="24">
        <v>0</v>
      </c>
      <c r="AY24" s="24">
        <v>0</v>
      </c>
      <c r="AZ24" s="24">
        <v>0</v>
      </c>
      <c r="BA24" s="24">
        <v>0</v>
      </c>
      <c r="BB24" s="24">
        <v>12</v>
      </c>
      <c r="BC24" s="24">
        <v>0</v>
      </c>
      <c r="BD24" s="24">
        <v>0</v>
      </c>
      <c r="BE24" s="24">
        <f t="shared" si="24"/>
        <v>12</v>
      </c>
      <c r="BF24" s="24">
        <v>0</v>
      </c>
      <c r="BG24" s="24">
        <v>0</v>
      </c>
      <c r="BH24" s="24">
        <v>0</v>
      </c>
      <c r="BI24" s="24">
        <v>0</v>
      </c>
      <c r="BJ24" s="24">
        <v>12</v>
      </c>
      <c r="BK24" s="24">
        <v>0</v>
      </c>
      <c r="BL24" s="24">
        <v>0</v>
      </c>
      <c r="BM24" s="24">
        <f t="shared" si="25"/>
        <v>12</v>
      </c>
      <c r="BN24" s="24">
        <v>0</v>
      </c>
      <c r="BO24" s="24">
        <v>0</v>
      </c>
      <c r="BP24" s="24">
        <v>0</v>
      </c>
      <c r="BQ24" s="24">
        <v>0</v>
      </c>
      <c r="BR24" s="24">
        <v>12</v>
      </c>
      <c r="BS24" s="24">
        <v>0</v>
      </c>
      <c r="BT24" s="24">
        <v>0</v>
      </c>
      <c r="BU24" s="24">
        <f t="shared" si="26"/>
        <v>12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27"/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f t="shared" si="28"/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f t="shared" si="29"/>
        <v>0</v>
      </c>
    </row>
    <row r="25" spans="1:97">
      <c r="A25" s="30" t="s">
        <v>52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28</v>
      </c>
      <c r="H25" s="24">
        <v>0</v>
      </c>
      <c r="I25" s="24">
        <f t="shared" si="18"/>
        <v>28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28</v>
      </c>
      <c r="P25" s="24">
        <v>0</v>
      </c>
      <c r="Q25" s="24">
        <f t="shared" si="19"/>
        <v>28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20"/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28</v>
      </c>
      <c r="AF25" s="24">
        <v>0</v>
      </c>
      <c r="AG25" s="24">
        <f t="shared" si="21"/>
        <v>28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27</v>
      </c>
      <c r="AN25" s="24">
        <v>0</v>
      </c>
      <c r="AO25" s="24">
        <f t="shared" si="22"/>
        <v>27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f t="shared" si="23"/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24</v>
      </c>
      <c r="BD25" s="24">
        <v>0</v>
      </c>
      <c r="BE25" s="24">
        <f t="shared" si="24"/>
        <v>24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20</v>
      </c>
      <c r="BL25" s="24">
        <v>0</v>
      </c>
      <c r="BM25" s="24">
        <f t="shared" si="25"/>
        <v>20</v>
      </c>
      <c r="BN25" s="24">
        <v>0</v>
      </c>
      <c r="BO25" s="24">
        <v>0</v>
      </c>
      <c r="BP25" s="24">
        <v>0</v>
      </c>
      <c r="BQ25" s="24">
        <v>0</v>
      </c>
      <c r="BR25" s="24">
        <v>23</v>
      </c>
      <c r="BS25" s="24">
        <v>0</v>
      </c>
      <c r="BT25" s="24">
        <v>0</v>
      </c>
      <c r="BU25" s="24">
        <f t="shared" si="26"/>
        <v>23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27"/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f t="shared" si="28"/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f t="shared" si="29"/>
        <v>0</v>
      </c>
    </row>
    <row r="26" spans="1:97">
      <c r="A26" s="30" t="s">
        <v>83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28</v>
      </c>
      <c r="H26" s="24">
        <v>0</v>
      </c>
      <c r="I26" s="24">
        <f t="shared" si="18"/>
        <v>28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si="19"/>
        <v>0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f t="shared" si="20"/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si="21"/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f t="shared" si="22"/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f t="shared" si="23"/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f t="shared" si="24"/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f t="shared" si="25"/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si="26"/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si="27"/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si="28"/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si="29"/>
        <v>0</v>
      </c>
    </row>
    <row r="27" spans="1:97">
      <c r="A27" s="33" t="s">
        <v>18</v>
      </c>
      <c r="B27" s="35">
        <f t="shared" ref="B27:Y27" si="30">SUM(B19:B25)</f>
        <v>8</v>
      </c>
      <c r="C27" s="35">
        <f t="shared" si="30"/>
        <v>16</v>
      </c>
      <c r="D27" s="35">
        <f t="shared" si="30"/>
        <v>24</v>
      </c>
      <c r="E27" s="35">
        <f t="shared" si="30"/>
        <v>8</v>
      </c>
      <c r="F27" s="35">
        <f t="shared" si="30"/>
        <v>12</v>
      </c>
      <c r="G27" s="35">
        <f>SUM(G19:G26)</f>
        <v>56</v>
      </c>
      <c r="H27" s="35">
        <f t="shared" si="30"/>
        <v>0</v>
      </c>
      <c r="I27" s="35">
        <f>SUM(I19:I26)</f>
        <v>124</v>
      </c>
      <c r="J27" s="35">
        <f t="shared" si="30"/>
        <v>4</v>
      </c>
      <c r="K27" s="35">
        <f t="shared" si="30"/>
        <v>12</v>
      </c>
      <c r="L27" s="35">
        <f t="shared" si="30"/>
        <v>16</v>
      </c>
      <c r="M27" s="35">
        <f t="shared" si="30"/>
        <v>16</v>
      </c>
      <c r="N27" s="35">
        <f t="shared" si="30"/>
        <v>0</v>
      </c>
      <c r="O27" s="35">
        <f t="shared" si="30"/>
        <v>28</v>
      </c>
      <c r="P27" s="35">
        <f t="shared" si="30"/>
        <v>0</v>
      </c>
      <c r="Q27" s="35">
        <f t="shared" si="30"/>
        <v>76</v>
      </c>
      <c r="R27" s="35">
        <f t="shared" si="30"/>
        <v>4</v>
      </c>
      <c r="S27" s="35">
        <f t="shared" si="30"/>
        <v>16</v>
      </c>
      <c r="T27" s="35">
        <f t="shared" si="30"/>
        <v>8</v>
      </c>
      <c r="U27" s="35">
        <f t="shared" si="30"/>
        <v>0</v>
      </c>
      <c r="V27" s="35">
        <f t="shared" si="30"/>
        <v>0</v>
      </c>
      <c r="W27" s="35">
        <f t="shared" si="30"/>
        <v>0</v>
      </c>
      <c r="X27" s="35">
        <f t="shared" si="30"/>
        <v>0</v>
      </c>
      <c r="Y27" s="35">
        <f t="shared" si="30"/>
        <v>28</v>
      </c>
      <c r="Z27" s="35">
        <f t="shared" ref="Z27:AG27" si="31">SUM(Z19:Z25)</f>
        <v>4</v>
      </c>
      <c r="AA27" s="35">
        <f t="shared" si="31"/>
        <v>16</v>
      </c>
      <c r="AB27" s="35">
        <f t="shared" si="31"/>
        <v>8</v>
      </c>
      <c r="AC27" s="35">
        <f t="shared" si="31"/>
        <v>16</v>
      </c>
      <c r="AD27" s="35">
        <f t="shared" si="31"/>
        <v>17</v>
      </c>
      <c r="AE27" s="35">
        <f t="shared" si="31"/>
        <v>28</v>
      </c>
      <c r="AF27" s="35">
        <f t="shared" si="31"/>
        <v>0</v>
      </c>
      <c r="AG27" s="35">
        <f t="shared" si="31"/>
        <v>89</v>
      </c>
      <c r="AH27" s="35">
        <f t="shared" ref="AH27:AO27" si="32">SUM(AH19:AH25)</f>
        <v>4</v>
      </c>
      <c r="AI27" s="35">
        <f t="shared" si="32"/>
        <v>20</v>
      </c>
      <c r="AJ27" s="35">
        <f t="shared" si="32"/>
        <v>0</v>
      </c>
      <c r="AK27" s="35">
        <f t="shared" si="32"/>
        <v>12</v>
      </c>
      <c r="AL27" s="35">
        <f t="shared" si="32"/>
        <v>12</v>
      </c>
      <c r="AM27" s="35">
        <f t="shared" si="32"/>
        <v>27</v>
      </c>
      <c r="AN27" s="35">
        <f t="shared" si="32"/>
        <v>0</v>
      </c>
      <c r="AO27" s="35">
        <f t="shared" si="32"/>
        <v>75</v>
      </c>
      <c r="AP27" s="35">
        <f t="shared" ref="AP27:AW27" si="33">SUM(AP19:AP25)</f>
        <v>0</v>
      </c>
      <c r="AQ27" s="35">
        <f t="shared" si="33"/>
        <v>16</v>
      </c>
      <c r="AR27" s="35">
        <f t="shared" si="33"/>
        <v>0</v>
      </c>
      <c r="AS27" s="35">
        <f t="shared" si="33"/>
        <v>0</v>
      </c>
      <c r="AT27" s="35">
        <f t="shared" si="33"/>
        <v>12</v>
      </c>
      <c r="AU27" s="35">
        <f t="shared" si="33"/>
        <v>0</v>
      </c>
      <c r="AV27" s="35">
        <f t="shared" si="33"/>
        <v>0</v>
      </c>
      <c r="AW27" s="35">
        <f t="shared" si="33"/>
        <v>28</v>
      </c>
      <c r="AX27" s="35">
        <f t="shared" ref="AX27:CS27" si="34">SUM(AX19:AX25)</f>
        <v>8</v>
      </c>
      <c r="AY27" s="35">
        <f t="shared" si="34"/>
        <v>24</v>
      </c>
      <c r="AZ27" s="35">
        <f t="shared" si="34"/>
        <v>64</v>
      </c>
      <c r="BA27" s="35">
        <f t="shared" si="34"/>
        <v>16</v>
      </c>
      <c r="BB27" s="35">
        <f t="shared" si="34"/>
        <v>12</v>
      </c>
      <c r="BC27" s="35">
        <f t="shared" si="34"/>
        <v>24</v>
      </c>
      <c r="BD27" s="35">
        <f t="shared" si="34"/>
        <v>0</v>
      </c>
      <c r="BE27" s="35">
        <f t="shared" si="34"/>
        <v>148</v>
      </c>
      <c r="BF27" s="35">
        <f t="shared" si="34"/>
        <v>0</v>
      </c>
      <c r="BG27" s="35">
        <f t="shared" si="34"/>
        <v>16</v>
      </c>
      <c r="BH27" s="35">
        <f t="shared" si="34"/>
        <v>0</v>
      </c>
      <c r="BI27" s="35">
        <f t="shared" si="34"/>
        <v>16</v>
      </c>
      <c r="BJ27" s="35">
        <f t="shared" si="34"/>
        <v>12</v>
      </c>
      <c r="BK27" s="35">
        <f t="shared" si="34"/>
        <v>20</v>
      </c>
      <c r="BL27" s="35">
        <f t="shared" si="34"/>
        <v>0</v>
      </c>
      <c r="BM27" s="35">
        <f t="shared" si="34"/>
        <v>64</v>
      </c>
      <c r="BN27" s="35">
        <f t="shared" si="34"/>
        <v>8</v>
      </c>
      <c r="BO27" s="35">
        <f t="shared" si="34"/>
        <v>0</v>
      </c>
      <c r="BP27" s="35">
        <f t="shared" si="34"/>
        <v>16</v>
      </c>
      <c r="BQ27" s="35">
        <f t="shared" si="34"/>
        <v>0</v>
      </c>
      <c r="BR27" s="35">
        <f t="shared" si="34"/>
        <v>35</v>
      </c>
      <c r="BS27" s="35">
        <f t="shared" si="34"/>
        <v>0</v>
      </c>
      <c r="BT27" s="35">
        <f t="shared" si="34"/>
        <v>0</v>
      </c>
      <c r="BU27" s="35">
        <f t="shared" si="34"/>
        <v>59</v>
      </c>
      <c r="BV27" s="35">
        <f t="shared" si="34"/>
        <v>4</v>
      </c>
      <c r="BW27" s="35">
        <f t="shared" si="34"/>
        <v>20</v>
      </c>
      <c r="BX27" s="35">
        <f t="shared" si="34"/>
        <v>16</v>
      </c>
      <c r="BY27" s="35">
        <f t="shared" si="34"/>
        <v>16</v>
      </c>
      <c r="BZ27" s="35">
        <f t="shared" si="34"/>
        <v>0</v>
      </c>
      <c r="CA27" s="35">
        <f t="shared" si="34"/>
        <v>0</v>
      </c>
      <c r="CB27" s="35">
        <f t="shared" si="34"/>
        <v>0</v>
      </c>
      <c r="CC27" s="35">
        <f t="shared" si="34"/>
        <v>56</v>
      </c>
      <c r="CD27" s="35">
        <f t="shared" si="34"/>
        <v>7</v>
      </c>
      <c r="CE27" s="35">
        <f t="shared" si="34"/>
        <v>24</v>
      </c>
      <c r="CF27" s="35">
        <f t="shared" si="34"/>
        <v>0</v>
      </c>
      <c r="CG27" s="35">
        <f t="shared" si="34"/>
        <v>16</v>
      </c>
      <c r="CH27" s="35">
        <f t="shared" si="34"/>
        <v>0</v>
      </c>
      <c r="CI27" s="35">
        <f t="shared" si="34"/>
        <v>0</v>
      </c>
      <c r="CJ27" s="35">
        <f t="shared" si="34"/>
        <v>0</v>
      </c>
      <c r="CK27" s="35">
        <f t="shared" si="34"/>
        <v>47</v>
      </c>
      <c r="CL27" s="35">
        <f t="shared" si="34"/>
        <v>0</v>
      </c>
      <c r="CM27" s="35">
        <f t="shared" si="34"/>
        <v>12</v>
      </c>
      <c r="CN27" s="35">
        <f t="shared" si="34"/>
        <v>0</v>
      </c>
      <c r="CO27" s="35">
        <f t="shared" si="34"/>
        <v>20</v>
      </c>
      <c r="CP27" s="35">
        <f t="shared" si="34"/>
        <v>0</v>
      </c>
      <c r="CQ27" s="35">
        <f t="shared" si="34"/>
        <v>0</v>
      </c>
      <c r="CR27" s="35">
        <f t="shared" si="34"/>
        <v>0</v>
      </c>
      <c r="CS27" s="35">
        <f t="shared" si="34"/>
        <v>32</v>
      </c>
    </row>
    <row r="28" spans="1:97">
      <c r="A28" s="38" t="s">
        <v>23</v>
      </c>
      <c r="H28" s="2"/>
      <c r="I28" s="26"/>
      <c r="P28" s="2"/>
      <c r="Q28" s="26"/>
      <c r="X28" s="2"/>
      <c r="Y28" s="26"/>
      <c r="AF28" s="2"/>
      <c r="AG28" s="26"/>
      <c r="AN28" s="2"/>
      <c r="AO28" s="26"/>
      <c r="AV28" s="2"/>
      <c r="AW28" s="26"/>
      <c r="BD28" s="2"/>
      <c r="BE28" s="26"/>
      <c r="BL28" s="2"/>
      <c r="BM28" s="26"/>
      <c r="BT28" s="2"/>
      <c r="BU28" s="26"/>
      <c r="CB28" s="2"/>
      <c r="CC28" s="26"/>
      <c r="CJ28" s="2"/>
      <c r="CK28" s="26"/>
      <c r="CR28" s="2"/>
      <c r="CS28" s="26"/>
    </row>
    <row r="29" spans="1:97">
      <c r="A29" s="31" t="s">
        <v>32</v>
      </c>
      <c r="B29" s="2">
        <v>0</v>
      </c>
      <c r="C29" s="2">
        <v>0</v>
      </c>
      <c r="D29" s="2">
        <v>16</v>
      </c>
      <c r="E29" s="2">
        <v>40</v>
      </c>
      <c r="F29" s="2">
        <v>16</v>
      </c>
      <c r="G29" s="2">
        <v>0</v>
      </c>
      <c r="H29" s="2">
        <v>0</v>
      </c>
      <c r="I29" s="11">
        <f t="shared" ref="I29:I37" si="35">SUM(B29:H29)</f>
        <v>72</v>
      </c>
      <c r="J29" s="2">
        <v>0</v>
      </c>
      <c r="K29" s="2">
        <v>0</v>
      </c>
      <c r="L29" s="2">
        <v>0</v>
      </c>
      <c r="M29" s="2">
        <v>40</v>
      </c>
      <c r="N29" s="2">
        <v>16</v>
      </c>
      <c r="O29" s="2">
        <v>0</v>
      </c>
      <c r="P29" s="2">
        <v>0</v>
      </c>
      <c r="Q29" s="11">
        <f t="shared" ref="Q29:Q37" si="36">SUM(J29:P29)</f>
        <v>56</v>
      </c>
      <c r="R29" s="2">
        <v>0</v>
      </c>
      <c r="S29" s="2">
        <v>0</v>
      </c>
      <c r="T29" s="2">
        <v>16</v>
      </c>
      <c r="U29" s="2">
        <v>40</v>
      </c>
      <c r="V29" s="2">
        <v>16</v>
      </c>
      <c r="W29" s="2">
        <v>0</v>
      </c>
      <c r="X29" s="2">
        <v>0</v>
      </c>
      <c r="Y29" s="11">
        <f t="shared" ref="Y29:Y37" si="37">SUM(R29:X29)</f>
        <v>72</v>
      </c>
      <c r="Z29" s="2">
        <v>0</v>
      </c>
      <c r="AA29" s="2">
        <v>0</v>
      </c>
      <c r="AB29" s="2">
        <v>0</v>
      </c>
      <c r="AC29" s="2">
        <v>16</v>
      </c>
      <c r="AD29" s="2">
        <v>40</v>
      </c>
      <c r="AE29" s="2">
        <v>16</v>
      </c>
      <c r="AF29" s="2">
        <v>0</v>
      </c>
      <c r="AG29" s="11">
        <f t="shared" ref="AG29:AG37" si="38">SUM(Z29:AF29)</f>
        <v>72</v>
      </c>
      <c r="AH29" s="2">
        <v>0</v>
      </c>
      <c r="AI29" s="2">
        <v>0</v>
      </c>
      <c r="AJ29" s="2">
        <v>16</v>
      </c>
      <c r="AK29" s="2">
        <v>40</v>
      </c>
      <c r="AL29" s="2">
        <v>16</v>
      </c>
      <c r="AM29" s="2">
        <v>0</v>
      </c>
      <c r="AN29" s="2">
        <v>0</v>
      </c>
      <c r="AO29" s="11">
        <f t="shared" ref="AO29:AO37" si="39">SUM(AH29:AN29)</f>
        <v>72</v>
      </c>
      <c r="AP29" s="2">
        <v>0</v>
      </c>
      <c r="AQ29" s="2">
        <v>0</v>
      </c>
      <c r="AR29" s="2">
        <v>0</v>
      </c>
      <c r="AS29" s="2">
        <v>56</v>
      </c>
      <c r="AT29" s="2">
        <v>0</v>
      </c>
      <c r="AU29" s="2">
        <v>56</v>
      </c>
      <c r="AV29" s="2">
        <v>0</v>
      </c>
      <c r="AW29" s="11">
        <f t="shared" ref="AW29:AW38" si="40">SUM(AP29:AV29)</f>
        <v>112</v>
      </c>
      <c r="AX29" s="2">
        <v>0</v>
      </c>
      <c r="AY29" s="2">
        <v>0</v>
      </c>
      <c r="AZ29" s="2">
        <v>56</v>
      </c>
      <c r="BA29" s="2">
        <v>0</v>
      </c>
      <c r="BB29" s="2">
        <v>56</v>
      </c>
      <c r="BC29" s="2">
        <v>0</v>
      </c>
      <c r="BD29" s="2">
        <v>0</v>
      </c>
      <c r="BE29" s="11">
        <f t="shared" ref="BE29:BE38" si="41">SUM(AX29:BD29)</f>
        <v>112</v>
      </c>
      <c r="BF29" s="2">
        <v>0</v>
      </c>
      <c r="BG29" s="2">
        <v>0</v>
      </c>
      <c r="BH29" s="2">
        <v>56</v>
      </c>
      <c r="BI29" s="2">
        <v>0</v>
      </c>
      <c r="BJ29" s="2">
        <v>56</v>
      </c>
      <c r="BK29" s="2">
        <v>0</v>
      </c>
      <c r="BL29" s="2">
        <v>0</v>
      </c>
      <c r="BM29" s="11">
        <f t="shared" ref="BM29:BM38" si="42">SUM(BF29:BL29)</f>
        <v>112</v>
      </c>
      <c r="BN29" s="2">
        <v>0</v>
      </c>
      <c r="BO29" s="2">
        <v>0</v>
      </c>
      <c r="BP29" s="2">
        <v>56</v>
      </c>
      <c r="BQ29" s="2">
        <v>0</v>
      </c>
      <c r="BR29" s="2">
        <v>56</v>
      </c>
      <c r="BS29" s="2">
        <v>0</v>
      </c>
      <c r="BT29" s="2">
        <v>0</v>
      </c>
      <c r="BU29" s="11">
        <f t="shared" ref="BU29:BU37" si="43">SUM(BN29:BT29)</f>
        <v>112</v>
      </c>
      <c r="BV29" s="2">
        <v>0</v>
      </c>
      <c r="BW29" s="2">
        <v>0</v>
      </c>
      <c r="BX29" s="2">
        <v>56</v>
      </c>
      <c r="BY29" s="2">
        <v>0</v>
      </c>
      <c r="BZ29" s="2">
        <v>56</v>
      </c>
      <c r="CA29" s="2">
        <v>0</v>
      </c>
      <c r="CB29" s="2">
        <v>0</v>
      </c>
      <c r="CC29" s="11">
        <f t="shared" ref="CC29:CC37" si="44">SUM(BV29:CB29)</f>
        <v>112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11">
        <f t="shared" ref="CK29:CK37" si="45">SUM(CD29:CJ29)</f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11">
        <f t="shared" ref="CS29:CS37" si="46">SUM(CL29:CR29)</f>
        <v>0</v>
      </c>
    </row>
    <row r="30" spans="1:97">
      <c r="A30" s="31" t="s">
        <v>33</v>
      </c>
      <c r="B30" s="2">
        <v>0</v>
      </c>
      <c r="C30" s="2">
        <v>25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si="35"/>
        <v>25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si="36"/>
        <v>0</v>
      </c>
      <c r="R30" s="2">
        <v>23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si="37"/>
        <v>23</v>
      </c>
      <c r="Z30" s="2">
        <v>0</v>
      </c>
      <c r="AA30" s="2">
        <v>25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si="38"/>
        <v>25</v>
      </c>
      <c r="AH30" s="2">
        <v>0</v>
      </c>
      <c r="AI30" s="2">
        <v>25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si="39"/>
        <v>25</v>
      </c>
      <c r="AP30" s="2">
        <v>0</v>
      </c>
      <c r="AQ30" s="2">
        <v>25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1">
        <f t="shared" si="40"/>
        <v>25</v>
      </c>
      <c r="AX30" s="2">
        <v>0</v>
      </c>
      <c r="AY30" s="2">
        <v>25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11">
        <f t="shared" si="41"/>
        <v>25</v>
      </c>
      <c r="BF30" s="2">
        <v>0</v>
      </c>
      <c r="BG30" s="2">
        <v>25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si="42"/>
        <v>25</v>
      </c>
      <c r="BN30" s="2">
        <v>0</v>
      </c>
      <c r="BO30" s="2">
        <v>25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11">
        <f t="shared" si="43"/>
        <v>25</v>
      </c>
      <c r="BV30" s="2">
        <v>0</v>
      </c>
      <c r="BW30" s="2">
        <v>19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si="44"/>
        <v>19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11">
        <f t="shared" si="45"/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si="46"/>
        <v>0</v>
      </c>
    </row>
    <row r="31" spans="1:97">
      <c r="A31" s="31" t="s">
        <v>34</v>
      </c>
      <c r="B31" s="2">
        <v>0</v>
      </c>
      <c r="C31" s="2">
        <v>0</v>
      </c>
      <c r="D31" s="2">
        <v>50</v>
      </c>
      <c r="E31" s="2">
        <v>0</v>
      </c>
      <c r="F31" s="2">
        <v>0</v>
      </c>
      <c r="G31" s="2">
        <v>0</v>
      </c>
      <c r="H31" s="2">
        <v>0</v>
      </c>
      <c r="I31" s="11">
        <f t="shared" si="35"/>
        <v>50</v>
      </c>
      <c r="J31" s="2">
        <v>0</v>
      </c>
      <c r="K31" s="2">
        <v>0</v>
      </c>
      <c r="L31" s="2">
        <v>50</v>
      </c>
      <c r="M31" s="2">
        <v>0</v>
      </c>
      <c r="N31" s="2">
        <v>0</v>
      </c>
      <c r="O31" s="2">
        <v>0</v>
      </c>
      <c r="P31" s="2">
        <v>0</v>
      </c>
      <c r="Q31" s="11">
        <f t="shared" si="36"/>
        <v>50</v>
      </c>
      <c r="R31" s="2">
        <v>0</v>
      </c>
      <c r="S31" s="2">
        <v>50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37"/>
        <v>50</v>
      </c>
      <c r="Z31" s="2">
        <v>0</v>
      </c>
      <c r="AA31" s="2">
        <v>0</v>
      </c>
      <c r="AB31" s="2">
        <v>50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38"/>
        <v>50</v>
      </c>
      <c r="AH31" s="2">
        <v>0</v>
      </c>
      <c r="AI31" s="2">
        <v>0</v>
      </c>
      <c r="AJ31" s="2">
        <v>50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39"/>
        <v>50</v>
      </c>
      <c r="AP31" s="2">
        <v>0</v>
      </c>
      <c r="AQ31" s="2">
        <v>0</v>
      </c>
      <c r="AR31" s="2">
        <v>50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40"/>
        <v>50</v>
      </c>
      <c r="AX31" s="2">
        <v>0</v>
      </c>
      <c r="AY31" s="2">
        <v>0</v>
      </c>
      <c r="AZ31" s="2">
        <v>50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41"/>
        <v>50</v>
      </c>
      <c r="BF31" s="2">
        <v>0</v>
      </c>
      <c r="BG31" s="2">
        <v>0</v>
      </c>
      <c r="BH31" s="2">
        <v>50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42"/>
        <v>50</v>
      </c>
      <c r="BN31" s="2">
        <v>0</v>
      </c>
      <c r="BO31" s="2">
        <v>0</v>
      </c>
      <c r="BP31" s="2">
        <v>50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43"/>
        <v>50</v>
      </c>
      <c r="BV31" s="2">
        <v>0</v>
      </c>
      <c r="BW31" s="2">
        <v>0</v>
      </c>
      <c r="BX31" s="2">
        <v>50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44"/>
        <v>50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45"/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46"/>
        <v>0</v>
      </c>
    </row>
    <row r="32" spans="1:97">
      <c r="A32" s="31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35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36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37"/>
        <v>0</v>
      </c>
      <c r="Z32" s="2">
        <v>25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38"/>
        <v>25</v>
      </c>
      <c r="AH32" s="2">
        <v>25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39"/>
        <v>25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40"/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1">
        <f t="shared" si="41"/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42"/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43"/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44"/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45"/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46"/>
        <v>0</v>
      </c>
    </row>
    <row r="33" spans="1:97">
      <c r="A33" s="31" t="s">
        <v>36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35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36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37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38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39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40"/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41"/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42"/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43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44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45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46"/>
        <v>0</v>
      </c>
    </row>
    <row r="34" spans="1:97">
      <c r="A34" s="31" t="s">
        <v>37</v>
      </c>
      <c r="B34" s="2">
        <v>12</v>
      </c>
      <c r="C34" s="2">
        <v>0</v>
      </c>
      <c r="D34" s="2">
        <v>0</v>
      </c>
      <c r="E34" s="2">
        <v>0</v>
      </c>
      <c r="F34" s="2">
        <v>20</v>
      </c>
      <c r="G34" s="2">
        <v>0</v>
      </c>
      <c r="H34" s="2">
        <v>0</v>
      </c>
      <c r="I34" s="11">
        <f t="shared" si="35"/>
        <v>32</v>
      </c>
      <c r="J34" s="2">
        <v>12</v>
      </c>
      <c r="K34" s="2">
        <v>0</v>
      </c>
      <c r="L34" s="2">
        <v>0</v>
      </c>
      <c r="M34" s="2">
        <v>0</v>
      </c>
      <c r="N34" s="2">
        <v>20</v>
      </c>
      <c r="O34" s="2">
        <v>0</v>
      </c>
      <c r="P34" s="2">
        <v>40</v>
      </c>
      <c r="Q34" s="11">
        <f t="shared" si="36"/>
        <v>72</v>
      </c>
      <c r="R34" s="2">
        <v>12</v>
      </c>
      <c r="S34" s="2">
        <v>0</v>
      </c>
      <c r="T34" s="2">
        <v>0</v>
      </c>
      <c r="U34" s="2">
        <v>0</v>
      </c>
      <c r="V34" s="2">
        <v>20</v>
      </c>
      <c r="W34" s="2">
        <v>0</v>
      </c>
      <c r="X34" s="2">
        <v>40</v>
      </c>
      <c r="Y34" s="11">
        <f t="shared" si="37"/>
        <v>72</v>
      </c>
      <c r="Z34" s="2">
        <v>15</v>
      </c>
      <c r="AA34" s="2">
        <v>0</v>
      </c>
      <c r="AB34" s="2">
        <v>0</v>
      </c>
      <c r="AC34" s="2">
        <v>0</v>
      </c>
      <c r="AD34" s="2">
        <v>18</v>
      </c>
      <c r="AE34" s="2">
        <v>0</v>
      </c>
      <c r="AF34" s="2">
        <v>0</v>
      </c>
      <c r="AG34" s="11">
        <f t="shared" si="38"/>
        <v>33</v>
      </c>
      <c r="AH34" s="2">
        <v>12</v>
      </c>
      <c r="AI34" s="2">
        <v>0</v>
      </c>
      <c r="AJ34" s="2">
        <v>0</v>
      </c>
      <c r="AK34" s="2">
        <v>0</v>
      </c>
      <c r="AL34" s="2">
        <v>20</v>
      </c>
      <c r="AM34" s="2">
        <v>0</v>
      </c>
      <c r="AN34" s="2">
        <v>0</v>
      </c>
      <c r="AO34" s="11">
        <f t="shared" si="39"/>
        <v>32</v>
      </c>
      <c r="AP34" s="2">
        <v>12</v>
      </c>
      <c r="AQ34" s="2">
        <v>0</v>
      </c>
      <c r="AR34" s="2">
        <v>0</v>
      </c>
      <c r="AS34" s="2">
        <v>0</v>
      </c>
      <c r="AT34" s="2">
        <v>20</v>
      </c>
      <c r="AU34" s="2">
        <v>0</v>
      </c>
      <c r="AV34" s="2">
        <v>0</v>
      </c>
      <c r="AW34" s="11">
        <f t="shared" si="40"/>
        <v>32</v>
      </c>
      <c r="AX34" s="2">
        <v>12</v>
      </c>
      <c r="AY34" s="2">
        <v>0</v>
      </c>
      <c r="AZ34" s="2">
        <v>0</v>
      </c>
      <c r="BA34" s="2">
        <v>0</v>
      </c>
      <c r="BB34" s="2">
        <v>20</v>
      </c>
      <c r="BC34" s="2">
        <v>0</v>
      </c>
      <c r="BD34" s="2">
        <v>0</v>
      </c>
      <c r="BE34" s="11">
        <f t="shared" si="41"/>
        <v>32</v>
      </c>
      <c r="BF34" s="2">
        <v>12</v>
      </c>
      <c r="BG34" s="2">
        <v>0</v>
      </c>
      <c r="BH34" s="2">
        <v>0</v>
      </c>
      <c r="BI34" s="2">
        <v>0</v>
      </c>
      <c r="BJ34" s="2">
        <v>20</v>
      </c>
      <c r="BK34" s="2">
        <v>0</v>
      </c>
      <c r="BL34" s="2">
        <v>0</v>
      </c>
      <c r="BM34" s="11">
        <f t="shared" si="42"/>
        <v>32</v>
      </c>
      <c r="BN34" s="2">
        <v>12</v>
      </c>
      <c r="BO34" s="2">
        <v>0</v>
      </c>
      <c r="BP34" s="2">
        <v>0</v>
      </c>
      <c r="BQ34" s="2">
        <v>0</v>
      </c>
      <c r="BR34" s="2">
        <v>20</v>
      </c>
      <c r="BS34" s="2">
        <v>0</v>
      </c>
      <c r="BT34" s="2">
        <v>0</v>
      </c>
      <c r="BU34" s="11">
        <f t="shared" si="43"/>
        <v>32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11">
        <f t="shared" si="44"/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11">
        <f t="shared" si="45"/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11">
        <f t="shared" si="46"/>
        <v>0</v>
      </c>
    </row>
    <row r="35" spans="1:97">
      <c r="A35" s="31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35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36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37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38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39"/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1">
        <f t="shared" si="40"/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11">
        <f t="shared" si="41"/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11">
        <f t="shared" si="42"/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11">
        <f t="shared" si="43"/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11">
        <f t="shared" si="44"/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11">
        <f t="shared" si="45"/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46"/>
        <v>0</v>
      </c>
    </row>
    <row r="36" spans="1:97">
      <c r="A36" s="31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5">
        <f t="shared" si="35"/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5">
        <f t="shared" si="36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5">
        <f t="shared" si="37"/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5">
        <f t="shared" si="38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5">
        <f t="shared" si="39"/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5">
        <f t="shared" si="40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5">
        <f t="shared" si="41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5">
        <f t="shared" si="42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5">
        <f t="shared" si="43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5">
        <f t="shared" si="44"/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5">
        <f t="shared" si="45"/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5">
        <f t="shared" si="46"/>
        <v>0</v>
      </c>
    </row>
    <row r="37" spans="1:97">
      <c r="A37" s="31" t="s">
        <v>85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35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36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37"/>
        <v>0</v>
      </c>
      <c r="Z37" s="2">
        <v>50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38"/>
        <v>50</v>
      </c>
      <c r="AH37" s="2">
        <v>50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39"/>
        <v>50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40"/>
        <v>0</v>
      </c>
      <c r="AX37" s="2">
        <v>50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41"/>
        <v>50</v>
      </c>
      <c r="BF37" s="2">
        <v>50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42"/>
        <v>50</v>
      </c>
      <c r="BN37" s="2">
        <v>50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43"/>
        <v>50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5">
        <f t="shared" si="44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45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46"/>
        <v>0</v>
      </c>
    </row>
    <row r="38" spans="1:97">
      <c r="A38" s="31" t="s">
        <v>88</v>
      </c>
      <c r="B38" s="2">
        <v>0</v>
      </c>
      <c r="H38" s="2"/>
      <c r="I38" s="25"/>
      <c r="P38" s="2"/>
      <c r="Q38" s="25"/>
      <c r="X38" s="2"/>
      <c r="Y38" s="25"/>
      <c r="AF38" s="2"/>
      <c r="AG38" s="25"/>
      <c r="AN38" s="2"/>
      <c r="AO38" s="25"/>
      <c r="AP38" s="2">
        <v>0</v>
      </c>
      <c r="AQ38" s="2">
        <v>0</v>
      </c>
      <c r="AR38" s="2">
        <v>0</v>
      </c>
      <c r="AS38" s="2">
        <v>8</v>
      </c>
      <c r="AT38" s="2">
        <v>0</v>
      </c>
      <c r="AU38" s="2">
        <v>0</v>
      </c>
      <c r="AV38" s="2">
        <v>0</v>
      </c>
      <c r="AW38" s="25">
        <f t="shared" si="40"/>
        <v>8</v>
      </c>
      <c r="AX38" s="2">
        <v>0</v>
      </c>
      <c r="AY38" s="2">
        <v>0</v>
      </c>
      <c r="AZ38" s="2">
        <v>8</v>
      </c>
      <c r="BA38" s="2">
        <v>0</v>
      </c>
      <c r="BB38" s="2">
        <v>0</v>
      </c>
      <c r="BC38" s="2">
        <v>0</v>
      </c>
      <c r="BD38" s="2">
        <v>0</v>
      </c>
      <c r="BE38" s="25">
        <f t="shared" si="41"/>
        <v>8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5">
        <f t="shared" si="42"/>
        <v>0</v>
      </c>
      <c r="BT38" s="2"/>
      <c r="BU38" s="25"/>
      <c r="CB38" s="2"/>
      <c r="CC38" s="25"/>
      <c r="CJ38" s="2"/>
      <c r="CK38" s="25"/>
      <c r="CR38" s="2"/>
      <c r="CS38" s="25"/>
    </row>
    <row r="39" spans="1:97">
      <c r="A39" s="34" t="s">
        <v>18</v>
      </c>
      <c r="B39" s="36">
        <f>SUM(B29:B37)</f>
        <v>12</v>
      </c>
      <c r="C39" s="36">
        <f t="shared" ref="C39:I39" si="47">SUM(C29:C37)</f>
        <v>25</v>
      </c>
      <c r="D39" s="36">
        <f t="shared" si="47"/>
        <v>66</v>
      </c>
      <c r="E39" s="36">
        <f t="shared" si="47"/>
        <v>40</v>
      </c>
      <c r="F39" s="36">
        <f t="shared" si="47"/>
        <v>36</v>
      </c>
      <c r="G39" s="36">
        <f t="shared" si="47"/>
        <v>0</v>
      </c>
      <c r="H39" s="36">
        <f t="shared" si="47"/>
        <v>0</v>
      </c>
      <c r="I39" s="36">
        <f t="shared" si="47"/>
        <v>179</v>
      </c>
      <c r="J39" s="36">
        <f>SUM(J29:J37)</f>
        <v>12</v>
      </c>
      <c r="K39" s="36">
        <f t="shared" ref="K39:Q39" si="48">SUM(K29:K37)</f>
        <v>0</v>
      </c>
      <c r="L39" s="36">
        <f t="shared" si="48"/>
        <v>50</v>
      </c>
      <c r="M39" s="36">
        <f t="shared" si="48"/>
        <v>40</v>
      </c>
      <c r="N39" s="36">
        <f t="shared" si="48"/>
        <v>36</v>
      </c>
      <c r="O39" s="36">
        <f t="shared" si="48"/>
        <v>0</v>
      </c>
      <c r="P39" s="36">
        <f t="shared" si="48"/>
        <v>40</v>
      </c>
      <c r="Q39" s="36">
        <f t="shared" si="48"/>
        <v>178</v>
      </c>
      <c r="R39" s="36">
        <f>SUM(R29:R37)</f>
        <v>35</v>
      </c>
      <c r="S39" s="36">
        <f t="shared" ref="S39:Y39" si="49">SUM(S29:S37)</f>
        <v>50</v>
      </c>
      <c r="T39" s="36">
        <f t="shared" si="49"/>
        <v>16</v>
      </c>
      <c r="U39" s="36">
        <f t="shared" si="49"/>
        <v>40</v>
      </c>
      <c r="V39" s="36">
        <f t="shared" si="49"/>
        <v>36</v>
      </c>
      <c r="W39" s="36">
        <f t="shared" si="49"/>
        <v>0</v>
      </c>
      <c r="X39" s="36">
        <f t="shared" si="49"/>
        <v>40</v>
      </c>
      <c r="Y39" s="36">
        <f t="shared" si="49"/>
        <v>217</v>
      </c>
      <c r="Z39" s="36">
        <f>SUM(Z29:Z37)</f>
        <v>90</v>
      </c>
      <c r="AA39" s="36">
        <f t="shared" ref="AA39:AG39" si="50">SUM(AA29:AA37)</f>
        <v>25</v>
      </c>
      <c r="AB39" s="36">
        <f t="shared" si="50"/>
        <v>50</v>
      </c>
      <c r="AC39" s="36">
        <f t="shared" si="50"/>
        <v>16</v>
      </c>
      <c r="AD39" s="36">
        <f t="shared" si="50"/>
        <v>58</v>
      </c>
      <c r="AE39" s="36">
        <f t="shared" si="50"/>
        <v>16</v>
      </c>
      <c r="AF39" s="36">
        <f t="shared" si="50"/>
        <v>0</v>
      </c>
      <c r="AG39" s="36">
        <f t="shared" si="50"/>
        <v>255</v>
      </c>
      <c r="AH39" s="36">
        <f>SUM(AH29:AH37)</f>
        <v>87</v>
      </c>
      <c r="AI39" s="36">
        <f t="shared" ref="AI39:AO39" si="51">SUM(AI29:AI37)</f>
        <v>25</v>
      </c>
      <c r="AJ39" s="36">
        <f t="shared" si="51"/>
        <v>66</v>
      </c>
      <c r="AK39" s="36">
        <f t="shared" si="51"/>
        <v>40</v>
      </c>
      <c r="AL39" s="36">
        <f t="shared" si="51"/>
        <v>36</v>
      </c>
      <c r="AM39" s="36">
        <f t="shared" si="51"/>
        <v>0</v>
      </c>
      <c r="AN39" s="36">
        <f t="shared" si="51"/>
        <v>0</v>
      </c>
      <c r="AO39" s="36">
        <f t="shared" si="51"/>
        <v>254</v>
      </c>
      <c r="AP39" s="36">
        <f>SUM(AP29:AP37)</f>
        <v>12</v>
      </c>
      <c r="AQ39" s="36">
        <f t="shared" ref="AQ39:AV39" si="52">SUM(AQ29:AQ37)</f>
        <v>25</v>
      </c>
      <c r="AR39" s="36">
        <f t="shared" si="52"/>
        <v>50</v>
      </c>
      <c r="AS39" s="36">
        <f t="shared" si="52"/>
        <v>56</v>
      </c>
      <c r="AT39" s="36">
        <f t="shared" si="52"/>
        <v>20</v>
      </c>
      <c r="AU39" s="36">
        <f t="shared" si="52"/>
        <v>56</v>
      </c>
      <c r="AV39" s="36">
        <f t="shared" si="52"/>
        <v>0</v>
      </c>
      <c r="AW39" s="36">
        <f>SUM(AW29:AW38)</f>
        <v>227</v>
      </c>
      <c r="AX39" s="36">
        <f>SUM(AX29:AX37)</f>
        <v>62</v>
      </c>
      <c r="AY39" s="36">
        <f t="shared" ref="AY39:BD39" si="53">SUM(AY29:AY37)</f>
        <v>25</v>
      </c>
      <c r="AZ39" s="36">
        <f>SUM(AZ29:AZ38)</f>
        <v>114</v>
      </c>
      <c r="BA39" s="36">
        <f t="shared" si="53"/>
        <v>0</v>
      </c>
      <c r="BB39" s="36">
        <f t="shared" si="53"/>
        <v>76</v>
      </c>
      <c r="BC39" s="36">
        <f t="shared" si="53"/>
        <v>0</v>
      </c>
      <c r="BD39" s="36">
        <f t="shared" si="53"/>
        <v>0</v>
      </c>
      <c r="BE39" s="36">
        <f>SUM(BE29:BE38)</f>
        <v>277</v>
      </c>
      <c r="BF39" s="36">
        <f>SUM(BF29:BF38)</f>
        <v>62</v>
      </c>
      <c r="BG39" s="36">
        <f t="shared" ref="BG39:BL39" si="54">SUM(BG29:BG37)</f>
        <v>25</v>
      </c>
      <c r="BH39" s="36">
        <f t="shared" si="54"/>
        <v>106</v>
      </c>
      <c r="BI39" s="36">
        <f t="shared" si="54"/>
        <v>0</v>
      </c>
      <c r="BJ39" s="36">
        <f t="shared" si="54"/>
        <v>76</v>
      </c>
      <c r="BK39" s="36">
        <f t="shared" si="54"/>
        <v>0</v>
      </c>
      <c r="BL39" s="36">
        <f t="shared" si="54"/>
        <v>0</v>
      </c>
      <c r="BM39" s="36">
        <f>SUM(BM29:BM38)</f>
        <v>269</v>
      </c>
      <c r="BN39" s="36">
        <f>SUM(BN29:BN37)</f>
        <v>62</v>
      </c>
      <c r="BO39" s="36">
        <f t="shared" ref="BO39:BU39" si="55">SUM(BO29:BO37)</f>
        <v>25</v>
      </c>
      <c r="BP39" s="36">
        <f t="shared" si="55"/>
        <v>106</v>
      </c>
      <c r="BQ39" s="36">
        <f t="shared" si="55"/>
        <v>0</v>
      </c>
      <c r="BR39" s="36">
        <f t="shared" si="55"/>
        <v>76</v>
      </c>
      <c r="BS39" s="36">
        <f t="shared" si="55"/>
        <v>0</v>
      </c>
      <c r="BT39" s="36">
        <f t="shared" si="55"/>
        <v>0</v>
      </c>
      <c r="BU39" s="36">
        <f t="shared" si="55"/>
        <v>269</v>
      </c>
      <c r="BV39" s="36">
        <f>SUM(BV29:BV37)</f>
        <v>0</v>
      </c>
      <c r="BW39" s="36">
        <f t="shared" ref="BW39:CC39" si="56">SUM(BW29:BW37)</f>
        <v>19</v>
      </c>
      <c r="BX39" s="36">
        <f t="shared" si="56"/>
        <v>106</v>
      </c>
      <c r="BY39" s="36">
        <f t="shared" si="56"/>
        <v>0</v>
      </c>
      <c r="BZ39" s="36">
        <f t="shared" si="56"/>
        <v>56</v>
      </c>
      <c r="CA39" s="36">
        <f t="shared" si="56"/>
        <v>0</v>
      </c>
      <c r="CB39" s="36">
        <f t="shared" si="56"/>
        <v>0</v>
      </c>
      <c r="CC39" s="36">
        <f t="shared" si="56"/>
        <v>181</v>
      </c>
      <c r="CD39" s="36">
        <f>SUM(CD29:CD37)</f>
        <v>0</v>
      </c>
      <c r="CE39" s="36">
        <f t="shared" ref="CE39:CK39" si="57">SUM(CE29:CE37)</f>
        <v>0</v>
      </c>
      <c r="CF39" s="36">
        <f t="shared" si="57"/>
        <v>0</v>
      </c>
      <c r="CG39" s="36">
        <f t="shared" si="57"/>
        <v>0</v>
      </c>
      <c r="CH39" s="36">
        <f t="shared" si="57"/>
        <v>0</v>
      </c>
      <c r="CI39" s="36">
        <f t="shared" si="57"/>
        <v>0</v>
      </c>
      <c r="CJ39" s="36">
        <f t="shared" si="57"/>
        <v>0</v>
      </c>
      <c r="CK39" s="36">
        <f t="shared" si="57"/>
        <v>0</v>
      </c>
      <c r="CL39" s="36">
        <f>SUM(CL29:CL37)</f>
        <v>0</v>
      </c>
      <c r="CM39" s="36">
        <f t="shared" ref="CM39:CS39" si="58">SUM(CM29:CM37)</f>
        <v>0</v>
      </c>
      <c r="CN39" s="36">
        <f t="shared" si="58"/>
        <v>0</v>
      </c>
      <c r="CO39" s="36">
        <f t="shared" si="58"/>
        <v>0</v>
      </c>
      <c r="CP39" s="36">
        <f t="shared" si="58"/>
        <v>0</v>
      </c>
      <c r="CQ39" s="36">
        <f t="shared" si="58"/>
        <v>0</v>
      </c>
      <c r="CR39" s="36">
        <f t="shared" si="58"/>
        <v>0</v>
      </c>
      <c r="CS39" s="36">
        <f t="shared" si="58"/>
        <v>0</v>
      </c>
    </row>
    <row r="40" spans="1:97">
      <c r="A40" s="38" t="s">
        <v>40</v>
      </c>
      <c r="H40" s="2"/>
      <c r="I40" s="37"/>
      <c r="P40" s="2"/>
      <c r="Q40" s="37"/>
      <c r="X40" s="2"/>
      <c r="Y40" s="37"/>
      <c r="AF40" s="2"/>
      <c r="AG40" s="37"/>
      <c r="AN40" s="2"/>
      <c r="AO40" s="37"/>
      <c r="AV40" s="2"/>
      <c r="AW40" s="37"/>
      <c r="BD40" s="2"/>
      <c r="BE40" s="37"/>
      <c r="BL40" s="2"/>
      <c r="BM40" s="37"/>
      <c r="BT40" s="2"/>
      <c r="BU40" s="37"/>
      <c r="CB40" s="2"/>
      <c r="CC40" s="37"/>
      <c r="CJ40" s="2"/>
      <c r="CK40" s="37"/>
      <c r="CR40" s="2"/>
      <c r="CS40" s="37"/>
    </row>
    <row r="41" spans="1:97">
      <c r="A41" s="30" t="s">
        <v>41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>SUM(B41:H41)</f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ref="Q41:Q46" si="59">SUM(J41:P41)</f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ref="Y41:Y46" si="60">SUM(R41:X41)</f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61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f t="shared" ref="AO41:AO46" si="62">SUM(AH41:AN41)</f>
        <v>0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 t="shared" ref="AW41:AW46" si="63"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ref="BE41:BE46" si="64">SUM(AX41:BD41)</f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 t="shared" ref="BM41:BM46" si="65">SUM(BF41:BL41)</f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f t="shared" ref="BU41:BU46" si="66">SUM(BN41:BT41)</f>
        <v>0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ref="CC41:CC46" si="67">SUM(BV41:CB41)</f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ref="CK41:CK46" si="68">SUM(CD41:CJ41)</f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ref="CS41:CS46" si="69">SUM(CL41:CR41)</f>
        <v>0</v>
      </c>
    </row>
    <row r="42" spans="1:97">
      <c r="A42" s="30" t="s">
        <v>48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ref="I42:I47" si="70">SUM(B42:H42)</f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59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f t="shared" si="60"/>
        <v>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61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si="62"/>
        <v>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si="63"/>
        <v>0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si="64"/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si="65"/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t="shared" si="66"/>
        <v>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67"/>
        <v>0</v>
      </c>
      <c r="CD42" s="28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f t="shared" si="68"/>
        <v>0</v>
      </c>
      <c r="CL42" s="28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f t="shared" si="69"/>
        <v>0</v>
      </c>
    </row>
    <row r="43" spans="1:97">
      <c r="A43" s="30" t="s">
        <v>49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70"/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59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60"/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61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62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63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64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si="65"/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66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67"/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si="68"/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si="69"/>
        <v>0</v>
      </c>
    </row>
    <row r="44" spans="1:97">
      <c r="A44" s="30" t="s">
        <v>51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70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59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60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61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62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63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64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65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66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60</v>
      </c>
      <c r="CC44" s="24">
        <f t="shared" si="67"/>
        <v>60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68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69"/>
        <v>0</v>
      </c>
    </row>
    <row r="45" spans="1:97">
      <c r="A45" s="30" t="s">
        <v>42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70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59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60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61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62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63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64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65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66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67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68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69"/>
        <v>0</v>
      </c>
    </row>
    <row r="46" spans="1:97">
      <c r="A46" s="30" t="s">
        <v>62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f t="shared" si="70"/>
        <v>0</v>
      </c>
      <c r="J46" s="28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59"/>
        <v>0</v>
      </c>
      <c r="R46" s="28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f t="shared" si="60"/>
        <v>0</v>
      </c>
      <c r="Z46" s="28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f t="shared" si="61"/>
        <v>0</v>
      </c>
      <c r="AH46" s="28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f t="shared" si="62"/>
        <v>0</v>
      </c>
      <c r="AP46" s="28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f t="shared" si="63"/>
        <v>0</v>
      </c>
      <c r="AX46" s="28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f t="shared" si="64"/>
        <v>0</v>
      </c>
      <c r="BF46" s="28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f t="shared" si="65"/>
        <v>0</v>
      </c>
      <c r="BN46" s="28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f t="shared" si="66"/>
        <v>0</v>
      </c>
      <c r="BV46" s="28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f t="shared" si="67"/>
        <v>0</v>
      </c>
      <c r="CD46" s="28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f t="shared" si="68"/>
        <v>0</v>
      </c>
      <c r="CL46" s="28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f t="shared" si="69"/>
        <v>0</v>
      </c>
    </row>
    <row r="47" spans="1:97">
      <c r="A47" s="46" t="s">
        <v>61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f t="shared" si="70"/>
        <v>0</v>
      </c>
      <c r="J47" s="28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8">
        <v>0</v>
      </c>
      <c r="S47" s="24">
        <v>0</v>
      </c>
      <c r="T47" s="24">
        <v>326</v>
      </c>
      <c r="U47" s="24">
        <v>326</v>
      </c>
      <c r="V47" s="24">
        <v>163</v>
      </c>
      <c r="W47" s="24">
        <v>82</v>
      </c>
      <c r="X47" s="24">
        <v>41</v>
      </c>
      <c r="Y47" s="24">
        <f>SUM(S47:X47)</f>
        <v>938</v>
      </c>
      <c r="Z47" s="28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8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8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8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8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8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8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8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8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0</v>
      </c>
      <c r="CS47" s="24">
        <v>0</v>
      </c>
    </row>
    <row r="48" spans="1:97">
      <c r="A48" s="48" t="s">
        <v>18</v>
      </c>
      <c r="B48" s="49">
        <f t="shared" ref="B48:X48" si="71">SUM(B41:B47)</f>
        <v>0</v>
      </c>
      <c r="C48" s="49">
        <f t="shared" si="71"/>
        <v>0</v>
      </c>
      <c r="D48" s="49">
        <f t="shared" si="71"/>
        <v>0</v>
      </c>
      <c r="E48" s="49">
        <f t="shared" si="71"/>
        <v>0</v>
      </c>
      <c r="F48" s="49">
        <f t="shared" si="71"/>
        <v>0</v>
      </c>
      <c r="G48" s="49">
        <f t="shared" si="71"/>
        <v>0</v>
      </c>
      <c r="H48" s="49">
        <f t="shared" si="71"/>
        <v>0</v>
      </c>
      <c r="I48" s="49">
        <f t="shared" si="71"/>
        <v>0</v>
      </c>
      <c r="J48" s="49">
        <f t="shared" si="71"/>
        <v>0</v>
      </c>
      <c r="K48" s="49">
        <f t="shared" si="71"/>
        <v>0</v>
      </c>
      <c r="L48" s="49">
        <f t="shared" si="71"/>
        <v>0</v>
      </c>
      <c r="M48" s="49">
        <f t="shared" si="71"/>
        <v>0</v>
      </c>
      <c r="N48" s="49">
        <f t="shared" si="71"/>
        <v>0</v>
      </c>
      <c r="O48" s="49">
        <f t="shared" si="71"/>
        <v>0</v>
      </c>
      <c r="P48" s="49">
        <f t="shared" si="71"/>
        <v>0</v>
      </c>
      <c r="Q48" s="49">
        <f t="shared" si="71"/>
        <v>0</v>
      </c>
      <c r="R48" s="49">
        <f t="shared" si="71"/>
        <v>0</v>
      </c>
      <c r="S48" s="49">
        <f t="shared" si="71"/>
        <v>0</v>
      </c>
      <c r="T48" s="49">
        <f t="shared" si="71"/>
        <v>326</v>
      </c>
      <c r="U48" s="49">
        <f t="shared" si="71"/>
        <v>326</v>
      </c>
      <c r="V48" s="49">
        <f t="shared" si="71"/>
        <v>163</v>
      </c>
      <c r="W48" s="49">
        <f t="shared" si="71"/>
        <v>82</v>
      </c>
      <c r="X48" s="49">
        <f t="shared" si="71"/>
        <v>41</v>
      </c>
      <c r="Y48" s="49">
        <f>SUM(Y41:Y47)</f>
        <v>938</v>
      </c>
      <c r="Z48" s="49">
        <f t="shared" ref="Z48:AG48" si="72">SUM(Z41:Z47)</f>
        <v>0</v>
      </c>
      <c r="AA48" s="49">
        <f t="shared" si="72"/>
        <v>0</v>
      </c>
      <c r="AB48" s="49">
        <f t="shared" si="72"/>
        <v>0</v>
      </c>
      <c r="AC48" s="49">
        <f t="shared" si="72"/>
        <v>0</v>
      </c>
      <c r="AD48" s="49">
        <f t="shared" si="72"/>
        <v>0</v>
      </c>
      <c r="AE48" s="49">
        <f t="shared" si="72"/>
        <v>0</v>
      </c>
      <c r="AF48" s="49">
        <f t="shared" si="72"/>
        <v>0</v>
      </c>
      <c r="AG48" s="49">
        <f t="shared" si="72"/>
        <v>0</v>
      </c>
      <c r="AH48" s="49">
        <f t="shared" ref="AH48:AO48" si="73">SUM(AH41:AH47)</f>
        <v>0</v>
      </c>
      <c r="AI48" s="49">
        <f t="shared" si="73"/>
        <v>0</v>
      </c>
      <c r="AJ48" s="49">
        <f t="shared" si="73"/>
        <v>0</v>
      </c>
      <c r="AK48" s="49">
        <f t="shared" si="73"/>
        <v>0</v>
      </c>
      <c r="AL48" s="49">
        <f t="shared" si="73"/>
        <v>0</v>
      </c>
      <c r="AM48" s="49">
        <f t="shared" si="73"/>
        <v>0</v>
      </c>
      <c r="AN48" s="49">
        <f t="shared" si="73"/>
        <v>0</v>
      </c>
      <c r="AO48" s="49">
        <f t="shared" si="73"/>
        <v>0</v>
      </c>
      <c r="AP48" s="49">
        <f t="shared" ref="AP48:AW48" si="74">SUM(AP41:AP47)</f>
        <v>0</v>
      </c>
      <c r="AQ48" s="49">
        <f t="shared" si="74"/>
        <v>0</v>
      </c>
      <c r="AR48" s="49">
        <f t="shared" si="74"/>
        <v>0</v>
      </c>
      <c r="AS48" s="49">
        <f t="shared" si="74"/>
        <v>0</v>
      </c>
      <c r="AT48" s="49">
        <f t="shared" si="74"/>
        <v>0</v>
      </c>
      <c r="AU48" s="49">
        <f t="shared" si="74"/>
        <v>0</v>
      </c>
      <c r="AV48" s="49">
        <f t="shared" si="74"/>
        <v>0</v>
      </c>
      <c r="AW48" s="49">
        <f t="shared" si="74"/>
        <v>0</v>
      </c>
      <c r="AX48" s="49">
        <f t="shared" ref="AX48:CS48" si="75">SUM(AX41:AX47)</f>
        <v>0</v>
      </c>
      <c r="AY48" s="49">
        <f t="shared" si="75"/>
        <v>0</v>
      </c>
      <c r="AZ48" s="49">
        <f t="shared" si="75"/>
        <v>0</v>
      </c>
      <c r="BA48" s="49">
        <f t="shared" si="75"/>
        <v>0</v>
      </c>
      <c r="BB48" s="49">
        <f t="shared" si="75"/>
        <v>0</v>
      </c>
      <c r="BC48" s="49">
        <f t="shared" si="75"/>
        <v>0</v>
      </c>
      <c r="BD48" s="49">
        <f t="shared" si="75"/>
        <v>0</v>
      </c>
      <c r="BE48" s="49">
        <f t="shared" si="75"/>
        <v>0</v>
      </c>
      <c r="BF48" s="49">
        <f t="shared" si="75"/>
        <v>0</v>
      </c>
      <c r="BG48" s="49">
        <f t="shared" si="75"/>
        <v>0</v>
      </c>
      <c r="BH48" s="49">
        <f t="shared" si="75"/>
        <v>0</v>
      </c>
      <c r="BI48" s="49">
        <f t="shared" si="75"/>
        <v>0</v>
      </c>
      <c r="BJ48" s="49">
        <f t="shared" si="75"/>
        <v>0</v>
      </c>
      <c r="BK48" s="49">
        <f t="shared" si="75"/>
        <v>0</v>
      </c>
      <c r="BL48" s="49">
        <f t="shared" si="75"/>
        <v>0</v>
      </c>
      <c r="BM48" s="49">
        <f t="shared" si="75"/>
        <v>0</v>
      </c>
      <c r="BN48" s="49">
        <f t="shared" si="75"/>
        <v>0</v>
      </c>
      <c r="BO48" s="49">
        <f t="shared" si="75"/>
        <v>0</v>
      </c>
      <c r="BP48" s="49">
        <f t="shared" si="75"/>
        <v>0</v>
      </c>
      <c r="BQ48" s="49">
        <f t="shared" si="75"/>
        <v>0</v>
      </c>
      <c r="BR48" s="49">
        <f t="shared" si="75"/>
        <v>0</v>
      </c>
      <c r="BS48" s="49">
        <f t="shared" si="75"/>
        <v>0</v>
      </c>
      <c r="BT48" s="49">
        <f t="shared" si="75"/>
        <v>0</v>
      </c>
      <c r="BU48" s="49">
        <f t="shared" si="75"/>
        <v>0</v>
      </c>
      <c r="BV48" s="49">
        <f t="shared" si="75"/>
        <v>0</v>
      </c>
      <c r="BW48" s="49">
        <f t="shared" si="75"/>
        <v>0</v>
      </c>
      <c r="BX48" s="49">
        <f t="shared" si="75"/>
        <v>0</v>
      </c>
      <c r="BY48" s="49">
        <f t="shared" si="75"/>
        <v>0</v>
      </c>
      <c r="BZ48" s="49">
        <f t="shared" si="75"/>
        <v>0</v>
      </c>
      <c r="CA48" s="49">
        <f t="shared" si="75"/>
        <v>0</v>
      </c>
      <c r="CB48" s="49">
        <f t="shared" si="75"/>
        <v>60</v>
      </c>
      <c r="CC48" s="49">
        <f t="shared" si="75"/>
        <v>60</v>
      </c>
      <c r="CD48" s="49">
        <f t="shared" si="75"/>
        <v>0</v>
      </c>
      <c r="CE48" s="49">
        <f t="shared" si="75"/>
        <v>0</v>
      </c>
      <c r="CF48" s="49">
        <f t="shared" si="75"/>
        <v>0</v>
      </c>
      <c r="CG48" s="49">
        <f t="shared" si="75"/>
        <v>0</v>
      </c>
      <c r="CH48" s="49">
        <f t="shared" si="75"/>
        <v>0</v>
      </c>
      <c r="CI48" s="49">
        <f t="shared" si="75"/>
        <v>0</v>
      </c>
      <c r="CJ48" s="49">
        <f t="shared" si="75"/>
        <v>0</v>
      </c>
      <c r="CK48" s="49">
        <f t="shared" si="75"/>
        <v>0</v>
      </c>
      <c r="CL48" s="49">
        <f t="shared" si="75"/>
        <v>0</v>
      </c>
      <c r="CM48" s="49">
        <f t="shared" si="75"/>
        <v>0</v>
      </c>
      <c r="CN48" s="49">
        <f t="shared" si="75"/>
        <v>0</v>
      </c>
      <c r="CO48" s="49">
        <f t="shared" si="75"/>
        <v>0</v>
      </c>
      <c r="CP48" s="49">
        <f t="shared" si="75"/>
        <v>0</v>
      </c>
      <c r="CQ48" s="49">
        <f t="shared" si="75"/>
        <v>0</v>
      </c>
      <c r="CR48" s="49">
        <f t="shared" si="75"/>
        <v>0</v>
      </c>
      <c r="CS48" s="49">
        <f t="shared" si="75"/>
        <v>0</v>
      </c>
    </row>
    <row r="49" spans="1:97" ht="20" thickBot="1">
      <c r="A49" s="27" t="s">
        <v>44</v>
      </c>
      <c r="B49" s="20">
        <f t="shared" ref="B49:Y49" si="76">SUM(B17+B27+B39+B48)</f>
        <v>48</v>
      </c>
      <c r="C49" s="20">
        <f t="shared" si="76"/>
        <v>75</v>
      </c>
      <c r="D49" s="20">
        <f t="shared" si="76"/>
        <v>133</v>
      </c>
      <c r="E49" s="20">
        <f t="shared" si="76"/>
        <v>98</v>
      </c>
      <c r="F49" s="20">
        <f t="shared" si="76"/>
        <v>48</v>
      </c>
      <c r="G49" s="20">
        <f t="shared" si="76"/>
        <v>71</v>
      </c>
      <c r="H49" s="20">
        <f t="shared" si="76"/>
        <v>0</v>
      </c>
      <c r="I49" s="20">
        <f t="shared" si="76"/>
        <v>473</v>
      </c>
      <c r="J49" s="20">
        <f t="shared" si="76"/>
        <v>55</v>
      </c>
      <c r="K49" s="20">
        <f t="shared" si="76"/>
        <v>59</v>
      </c>
      <c r="L49" s="20">
        <f t="shared" si="76"/>
        <v>81</v>
      </c>
      <c r="M49" s="20">
        <f t="shared" si="76"/>
        <v>104</v>
      </c>
      <c r="N49" s="20">
        <f t="shared" si="76"/>
        <v>38</v>
      </c>
      <c r="O49" s="20">
        <f t="shared" si="76"/>
        <v>51</v>
      </c>
      <c r="P49" s="20">
        <f t="shared" si="76"/>
        <v>40</v>
      </c>
      <c r="Q49" s="20">
        <f t="shared" si="76"/>
        <v>428</v>
      </c>
      <c r="R49" s="20">
        <f t="shared" si="76"/>
        <v>67</v>
      </c>
      <c r="S49" s="20">
        <f t="shared" si="76"/>
        <v>122</v>
      </c>
      <c r="T49" s="20">
        <f t="shared" si="76"/>
        <v>376</v>
      </c>
      <c r="U49" s="20">
        <f t="shared" si="76"/>
        <v>366</v>
      </c>
      <c r="V49" s="20">
        <f t="shared" si="76"/>
        <v>199</v>
      </c>
      <c r="W49" s="20">
        <f t="shared" si="76"/>
        <v>82</v>
      </c>
      <c r="X49" s="20">
        <f t="shared" si="76"/>
        <v>81</v>
      </c>
      <c r="Y49" s="20">
        <f t="shared" si="76"/>
        <v>1293</v>
      </c>
      <c r="Z49" s="20">
        <f t="shared" ref="Z49:AG49" si="77">SUM(Z17+Z27+Z39+Z48)</f>
        <v>130</v>
      </c>
      <c r="AA49" s="20">
        <f t="shared" si="77"/>
        <v>96</v>
      </c>
      <c r="AB49" s="20">
        <f t="shared" si="77"/>
        <v>109</v>
      </c>
      <c r="AC49" s="20">
        <f t="shared" si="77"/>
        <v>74</v>
      </c>
      <c r="AD49" s="20">
        <f t="shared" si="77"/>
        <v>75</v>
      </c>
      <c r="AE49" s="20">
        <f t="shared" si="77"/>
        <v>74</v>
      </c>
      <c r="AF49" s="20">
        <f t="shared" si="77"/>
        <v>0</v>
      </c>
      <c r="AG49" s="20">
        <f t="shared" si="77"/>
        <v>558</v>
      </c>
      <c r="AH49" s="20">
        <f t="shared" ref="AH49:AO49" si="78">SUM(AH17+AH27+AH39+AH48)</f>
        <v>119</v>
      </c>
      <c r="AI49" s="20">
        <f t="shared" si="78"/>
        <v>99</v>
      </c>
      <c r="AJ49" s="20">
        <f t="shared" si="78"/>
        <v>114</v>
      </c>
      <c r="AK49" s="20">
        <f t="shared" si="78"/>
        <v>91</v>
      </c>
      <c r="AL49" s="20">
        <f t="shared" si="78"/>
        <v>48</v>
      </c>
      <c r="AM49" s="20">
        <f t="shared" si="78"/>
        <v>57</v>
      </c>
      <c r="AN49" s="20">
        <f t="shared" si="78"/>
        <v>0</v>
      </c>
      <c r="AO49" s="20">
        <f t="shared" si="78"/>
        <v>528</v>
      </c>
      <c r="AP49" s="20">
        <f t="shared" ref="AP49:AW49" si="79">SUM(AP17+AP27+AP39+AP48)</f>
        <v>12</v>
      </c>
      <c r="AQ49" s="20">
        <f t="shared" si="79"/>
        <v>94</v>
      </c>
      <c r="AR49" s="20">
        <f t="shared" si="79"/>
        <v>98</v>
      </c>
      <c r="AS49" s="20">
        <f t="shared" si="79"/>
        <v>56</v>
      </c>
      <c r="AT49" s="20">
        <f t="shared" si="79"/>
        <v>59</v>
      </c>
      <c r="AU49" s="20">
        <f t="shared" si="79"/>
        <v>56</v>
      </c>
      <c r="AV49" s="20">
        <f t="shared" si="79"/>
        <v>0</v>
      </c>
      <c r="AW49" s="20">
        <f t="shared" si="79"/>
        <v>383</v>
      </c>
      <c r="AX49" s="20">
        <f t="shared" ref="AX49:CS49" si="80">SUM(AX17+AX27+AX39+AX48)</f>
        <v>98</v>
      </c>
      <c r="AY49" s="20">
        <f t="shared" si="80"/>
        <v>102</v>
      </c>
      <c r="AZ49" s="20">
        <f t="shared" si="80"/>
        <v>226</v>
      </c>
      <c r="BA49" s="20">
        <f t="shared" si="80"/>
        <v>53</v>
      </c>
      <c r="BB49" s="20">
        <f t="shared" si="80"/>
        <v>115</v>
      </c>
      <c r="BC49" s="20">
        <f t="shared" si="80"/>
        <v>51</v>
      </c>
      <c r="BD49" s="20">
        <f t="shared" si="80"/>
        <v>0</v>
      </c>
      <c r="BE49" s="20">
        <f t="shared" si="80"/>
        <v>645</v>
      </c>
      <c r="BF49" s="20">
        <f t="shared" si="80"/>
        <v>62</v>
      </c>
      <c r="BG49" s="20">
        <f t="shared" si="80"/>
        <v>94</v>
      </c>
      <c r="BH49" s="20">
        <f t="shared" si="80"/>
        <v>154</v>
      </c>
      <c r="BI49" s="20">
        <f t="shared" si="80"/>
        <v>53</v>
      </c>
      <c r="BJ49" s="20">
        <f t="shared" si="80"/>
        <v>115</v>
      </c>
      <c r="BK49" s="20">
        <f t="shared" si="80"/>
        <v>47</v>
      </c>
      <c r="BL49" s="20">
        <f t="shared" si="80"/>
        <v>0</v>
      </c>
      <c r="BM49" s="20">
        <f t="shared" si="80"/>
        <v>525</v>
      </c>
      <c r="BN49" s="20">
        <f t="shared" si="80"/>
        <v>98</v>
      </c>
      <c r="BO49" s="20">
        <f t="shared" si="80"/>
        <v>25</v>
      </c>
      <c r="BP49" s="20">
        <f t="shared" si="80"/>
        <v>170</v>
      </c>
      <c r="BQ49" s="20">
        <f t="shared" si="80"/>
        <v>37</v>
      </c>
      <c r="BR49" s="20">
        <f t="shared" si="80"/>
        <v>138</v>
      </c>
      <c r="BS49" s="20">
        <f t="shared" si="80"/>
        <v>27</v>
      </c>
      <c r="BT49" s="20">
        <f t="shared" si="80"/>
        <v>0</v>
      </c>
      <c r="BU49" s="20">
        <f t="shared" si="80"/>
        <v>495</v>
      </c>
      <c r="BV49" s="20">
        <f t="shared" si="80"/>
        <v>32</v>
      </c>
      <c r="BW49" s="20">
        <f t="shared" si="80"/>
        <v>92</v>
      </c>
      <c r="BX49" s="20">
        <f t="shared" si="80"/>
        <v>170</v>
      </c>
      <c r="BY49" s="20">
        <f t="shared" si="80"/>
        <v>53</v>
      </c>
      <c r="BZ49" s="20">
        <f t="shared" si="80"/>
        <v>83</v>
      </c>
      <c r="CA49" s="20">
        <f t="shared" si="80"/>
        <v>27</v>
      </c>
      <c r="CB49" s="20">
        <f t="shared" si="80"/>
        <v>60</v>
      </c>
      <c r="CC49" s="20">
        <f t="shared" si="80"/>
        <v>517</v>
      </c>
      <c r="CD49" s="20">
        <f t="shared" si="80"/>
        <v>14</v>
      </c>
      <c r="CE49" s="20">
        <f t="shared" si="80"/>
        <v>57</v>
      </c>
      <c r="CF49" s="20">
        <f t="shared" si="80"/>
        <v>46</v>
      </c>
      <c r="CG49" s="20">
        <f t="shared" si="80"/>
        <v>72</v>
      </c>
      <c r="CH49" s="20">
        <f t="shared" si="80"/>
        <v>0</v>
      </c>
      <c r="CI49" s="20">
        <f t="shared" si="80"/>
        <v>0</v>
      </c>
      <c r="CJ49" s="20">
        <f t="shared" si="80"/>
        <v>0</v>
      </c>
      <c r="CK49" s="20">
        <f t="shared" si="80"/>
        <v>189</v>
      </c>
      <c r="CL49" s="20">
        <f t="shared" si="80"/>
        <v>0</v>
      </c>
      <c r="CM49" s="20">
        <f t="shared" si="80"/>
        <v>49</v>
      </c>
      <c r="CN49" s="20">
        <f t="shared" si="80"/>
        <v>38</v>
      </c>
      <c r="CO49" s="20">
        <f t="shared" si="80"/>
        <v>60</v>
      </c>
      <c r="CP49" s="20">
        <f t="shared" si="80"/>
        <v>0</v>
      </c>
      <c r="CQ49" s="20">
        <f t="shared" si="80"/>
        <v>0</v>
      </c>
      <c r="CR49" s="20">
        <f t="shared" si="80"/>
        <v>0</v>
      </c>
      <c r="CS49" s="20">
        <f t="shared" si="80"/>
        <v>147</v>
      </c>
    </row>
    <row r="50" spans="1:97" ht="17" thickTop="1">
      <c r="H50" s="2"/>
      <c r="I50" s="21">
        <f>I49/6</f>
        <v>78.833333333333329</v>
      </c>
      <c r="P50" s="2"/>
      <c r="Q50" s="21">
        <f>Q49/6</f>
        <v>71.333333333333329</v>
      </c>
      <c r="X50" s="2"/>
      <c r="Y50" s="21">
        <f>Y49/6</f>
        <v>215.5</v>
      </c>
      <c r="AF50" s="2"/>
      <c r="AG50" s="21">
        <f>AG49/6</f>
        <v>93</v>
      </c>
      <c r="AN50" s="2"/>
      <c r="AO50" s="21">
        <f>AO49/6</f>
        <v>88</v>
      </c>
      <c r="AV50" s="2"/>
      <c r="AW50" s="21">
        <f>AW49/6</f>
        <v>63.833333333333336</v>
      </c>
      <c r="BD50" s="2"/>
      <c r="BE50" s="21">
        <f>BE49/6</f>
        <v>107.5</v>
      </c>
      <c r="BL50" s="2"/>
      <c r="BM50" s="21">
        <f>BM49/6</f>
        <v>87.5</v>
      </c>
      <c r="BT50" s="2"/>
      <c r="BU50" s="21">
        <f>BU49/6</f>
        <v>82.5</v>
      </c>
      <c r="CB50" s="2"/>
      <c r="CC50" s="21">
        <f>CC49/6</f>
        <v>86.166666666666671</v>
      </c>
      <c r="CJ50" s="2"/>
      <c r="CK50" s="21">
        <f>CK49/6</f>
        <v>31.5</v>
      </c>
      <c r="CR50" s="2"/>
      <c r="CS50" s="21">
        <f>CS49/6</f>
        <v>24.5</v>
      </c>
    </row>
  </sheetData>
  <mergeCells count="1">
    <mergeCell ref="U4:X4"/>
  </mergeCells>
  <pageMargins left="0.7" right="0.7" top="0.75" bottom="0.75" header="0.3" footer="0.3"/>
  <cellWatches>
    <cellWatch r="F113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0"/>
  <sheetViews>
    <sheetView topLeftCell="A19" workbookViewId="0">
      <pane xSplit="1" topLeftCell="B1" activePane="topRight" state="frozen"/>
      <selection pane="topRight" activeCell="P39" sqref="P39"/>
    </sheetView>
  </sheetViews>
  <sheetFormatPr baseColWidth="10" defaultRowHeight="16"/>
  <cols>
    <col min="1" max="1" width="32.6640625" customWidth="1"/>
    <col min="2" max="2" width="10.83203125" style="2"/>
    <col min="3" max="4" width="10.83203125" style="18"/>
    <col min="5" max="8" width="10.83203125" style="14"/>
    <col min="9" max="9" width="11.5" style="14" customWidth="1"/>
    <col min="10" max="13" width="10.83203125" style="14"/>
    <col min="14" max="14" width="10.83203125" style="41"/>
    <col min="15" max="15" width="12.6640625" style="18" bestFit="1" customWidth="1"/>
    <col min="16" max="16" width="40.5" style="14" customWidth="1"/>
    <col min="17" max="16384" width="10.83203125" style="14"/>
  </cols>
  <sheetData>
    <row r="1" spans="1:15">
      <c r="B1" s="19" t="s">
        <v>81</v>
      </c>
      <c r="C1" s="19" t="s">
        <v>81</v>
      </c>
      <c r="D1" s="19" t="s">
        <v>81</v>
      </c>
      <c r="E1" s="19" t="s">
        <v>81</v>
      </c>
      <c r="F1" s="19" t="s">
        <v>81</v>
      </c>
      <c r="G1" s="19" t="s">
        <v>81</v>
      </c>
      <c r="H1" s="19" t="s">
        <v>81</v>
      </c>
      <c r="I1" s="19" t="s">
        <v>81</v>
      </c>
      <c r="J1" s="19" t="s">
        <v>81</v>
      </c>
      <c r="K1" s="19" t="s">
        <v>81</v>
      </c>
      <c r="L1" s="19" t="s">
        <v>81</v>
      </c>
      <c r="M1" s="19" t="s">
        <v>81</v>
      </c>
    </row>
    <row r="2" spans="1:15" ht="32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62" t="s">
        <v>18</v>
      </c>
      <c r="O2" s="62" t="s">
        <v>54</v>
      </c>
    </row>
    <row r="3" spans="1:15" s="96" customFormat="1" ht="16" customHeight="1">
      <c r="A3" s="92"/>
      <c r="B3" s="101" t="s">
        <v>82</v>
      </c>
      <c r="C3" s="97"/>
      <c r="D3" s="101" t="s">
        <v>86</v>
      </c>
      <c r="E3" s="97"/>
      <c r="F3" s="97"/>
      <c r="G3" s="97"/>
      <c r="H3" s="97"/>
      <c r="I3" s="97"/>
      <c r="J3" s="97"/>
      <c r="K3" s="97"/>
      <c r="L3" s="97"/>
      <c r="M3" s="97"/>
      <c r="N3" s="94"/>
      <c r="O3" s="94"/>
    </row>
    <row r="4" spans="1:15" ht="17" thickBot="1">
      <c r="A4" s="38" t="s">
        <v>22</v>
      </c>
      <c r="B4" s="40">
        <v>43674</v>
      </c>
      <c r="C4" s="15">
        <v>43681</v>
      </c>
      <c r="D4" s="15">
        <v>43688</v>
      </c>
      <c r="E4" s="15">
        <v>43695</v>
      </c>
      <c r="F4" s="15">
        <v>43702</v>
      </c>
      <c r="G4" s="15">
        <v>43709</v>
      </c>
      <c r="H4" s="15">
        <v>43716</v>
      </c>
      <c r="I4" s="15">
        <v>43723</v>
      </c>
      <c r="J4" s="15">
        <v>43730</v>
      </c>
      <c r="K4" s="15">
        <v>43737</v>
      </c>
      <c r="L4" s="15">
        <v>43744</v>
      </c>
      <c r="M4" s="15">
        <v>43751</v>
      </c>
      <c r="N4" s="61"/>
      <c r="O4" s="61"/>
    </row>
    <row r="5" spans="1:15" s="16" customFormat="1" ht="17" thickTop="1">
      <c r="A5" s="29" t="str">
        <f>'Term 4 2018 - Numbers'!A4</f>
        <v>Blue Ball</v>
      </c>
      <c r="B5" s="17">
        <f>'Term 3 - Numbers'!I5</f>
        <v>4</v>
      </c>
      <c r="C5" s="17">
        <f>'Term 3 - Numbers'!Q5</f>
        <v>4</v>
      </c>
      <c r="D5" s="17">
        <f>'Term 3 - Numbers'!Y5</f>
        <v>0</v>
      </c>
      <c r="E5" s="17">
        <f>'Term 3 - Numbers'!AG5</f>
        <v>3</v>
      </c>
      <c r="F5" s="17">
        <f>'Term 3 - Numbers'!AO5</f>
        <v>4</v>
      </c>
      <c r="G5" s="17">
        <f>'Term 3 - Numbers'!AW5</f>
        <v>0</v>
      </c>
      <c r="H5" s="17">
        <f>'Term 3 - Numbers'!BE5</f>
        <v>4</v>
      </c>
      <c r="I5" s="17">
        <f>'Term 3 - Numbers'!BM5</f>
        <v>4</v>
      </c>
      <c r="J5" s="17">
        <f>'Term 3 - Numbers'!BU5</f>
        <v>4</v>
      </c>
      <c r="K5" s="17">
        <f>'Term 3 - Numbers'!CC5</f>
        <v>4</v>
      </c>
      <c r="L5" s="17">
        <f>'Term 3 - Numbers'!CK5</f>
        <v>0</v>
      </c>
      <c r="M5" s="17">
        <f>'Term 3 - Numbers'!CS5</f>
        <v>0</v>
      </c>
      <c r="N5" s="41">
        <f>SUM(B5:M5)</f>
        <v>31</v>
      </c>
      <c r="O5" s="100">
        <f>N5/8</f>
        <v>3.875</v>
      </c>
    </row>
    <row r="6" spans="1:15">
      <c r="A6" s="29" t="str">
        <f>'Term 4 2018 - Numbers'!A5</f>
        <v>Red Ball</v>
      </c>
      <c r="B6" s="17">
        <f>'Term 3 - Numbers'!I6</f>
        <v>25</v>
      </c>
      <c r="C6" s="17">
        <f>'Term 3 - Numbers'!Q6</f>
        <v>34</v>
      </c>
      <c r="D6" s="17">
        <v>0</v>
      </c>
      <c r="E6" s="17">
        <f>'Term 3 - Numbers'!AG6</f>
        <v>38</v>
      </c>
      <c r="F6" s="17">
        <f>'Term 3 - Numbers'!AO6</f>
        <v>41</v>
      </c>
      <c r="G6" s="17">
        <f>'Term 3 - Numbers'!AW6</f>
        <v>23</v>
      </c>
      <c r="H6" s="17">
        <f>'Term 3 - Numbers'!BE6</f>
        <v>42</v>
      </c>
      <c r="I6" s="17">
        <f>'Term 3 - Numbers'!BM6</f>
        <v>39</v>
      </c>
      <c r="J6" s="17">
        <f>'Term 3 - Numbers'!BU6</f>
        <v>30</v>
      </c>
      <c r="K6" s="17">
        <f>'Term 3 - Numbers'!CC6</f>
        <v>42</v>
      </c>
      <c r="L6" s="17">
        <f>'Term 3 - Numbers'!CK6</f>
        <v>0</v>
      </c>
      <c r="M6" s="17">
        <f>'Term 3 - Numbers'!CS6</f>
        <v>0</v>
      </c>
      <c r="N6" s="41">
        <f t="shared" ref="N6:N16" si="0">SUM(B6:M6)</f>
        <v>314</v>
      </c>
      <c r="O6" s="100">
        <f>N6/9</f>
        <v>34.888888888888886</v>
      </c>
    </row>
    <row r="7" spans="1:15" ht="21" customHeight="1">
      <c r="A7" s="29" t="str">
        <f>'Term 4 2018 - Numbers'!A6</f>
        <v>Orange Ball</v>
      </c>
      <c r="B7" s="17">
        <f>'Term 3 - Numbers'!I7</f>
        <v>22</v>
      </c>
      <c r="C7" s="17">
        <f>'Term 3 - Numbers'!Q7</f>
        <v>35</v>
      </c>
      <c r="D7" s="17">
        <v>0</v>
      </c>
      <c r="E7" s="17">
        <f>'Term 3 - Numbers'!AG7</f>
        <v>35</v>
      </c>
      <c r="F7" s="17">
        <f>'Term 3 - Numbers'!AO7</f>
        <v>29</v>
      </c>
      <c r="G7" s="17">
        <f>'Term 3 - Numbers'!AW7</f>
        <v>14</v>
      </c>
      <c r="H7" s="17">
        <f>'Term 3 - Numbers'!BE7</f>
        <v>36</v>
      </c>
      <c r="I7" s="17">
        <f>'Term 3 - Numbers'!BM7</f>
        <v>31</v>
      </c>
      <c r="J7" s="17">
        <f>'Term 3 - Numbers'!BU7</f>
        <v>32</v>
      </c>
      <c r="K7" s="17">
        <f>'Term 3 - Numbers'!CC7</f>
        <v>36</v>
      </c>
      <c r="L7" s="17">
        <f>'Term 3 - Numbers'!CK7</f>
        <v>0</v>
      </c>
      <c r="M7" s="17">
        <f>'Term 3 - Numbers'!CS7</f>
        <v>0</v>
      </c>
      <c r="N7" s="41">
        <f t="shared" si="0"/>
        <v>270</v>
      </c>
      <c r="O7" s="100">
        <f>N7/9</f>
        <v>30</v>
      </c>
    </row>
    <row r="8" spans="1:15">
      <c r="A8" s="29" t="str">
        <f>'Term 4 2018 - Numbers'!A7</f>
        <v>Green Ball</v>
      </c>
      <c r="B8" s="17">
        <f>'Term 3 - Numbers'!I8</f>
        <v>20</v>
      </c>
      <c r="C8" s="17">
        <f>'Term 3 - Numbers'!Q8</f>
        <v>20</v>
      </c>
      <c r="D8" s="17">
        <v>0</v>
      </c>
      <c r="E8" s="17">
        <f>'Term 3 - Numbers'!AG8</f>
        <v>23</v>
      </c>
      <c r="F8" s="17">
        <f>'Term 3 - Numbers'!AO8</f>
        <v>27</v>
      </c>
      <c r="G8" s="17">
        <f>'Term 3 - Numbers'!AW8</f>
        <v>22</v>
      </c>
      <c r="H8" s="17">
        <f>'Term 3 - Numbers'!BE8</f>
        <v>34</v>
      </c>
      <c r="I8" s="17">
        <f>'Term 3 - Numbers'!BM8</f>
        <v>30</v>
      </c>
      <c r="J8" s="17">
        <f>'Term 3 - Numbers'!BU8</f>
        <v>26</v>
      </c>
      <c r="K8" s="17">
        <f>'Term 3 - Numbers'!CC8</f>
        <v>34</v>
      </c>
      <c r="L8" s="17">
        <f>'Term 3 - Numbers'!CK8</f>
        <v>0</v>
      </c>
      <c r="M8" s="17">
        <f>'Term 3 - Numbers'!CS8</f>
        <v>0</v>
      </c>
      <c r="N8" s="41">
        <f t="shared" si="0"/>
        <v>236</v>
      </c>
      <c r="O8" s="100">
        <f>N8/9</f>
        <v>26.222222222222221</v>
      </c>
    </row>
    <row r="9" spans="1:15">
      <c r="A9" s="29" t="str">
        <f>'Term 4 2018 - Numbers'!A8</f>
        <v>Yellow Ball</v>
      </c>
      <c r="B9" s="17">
        <f>'Term 3 - Numbers'!I9</f>
        <v>18</v>
      </c>
      <c r="C9" s="17">
        <f>'Term 3 - Numbers'!Q9</f>
        <v>19</v>
      </c>
      <c r="D9" s="17">
        <v>0</v>
      </c>
      <c r="E9" s="17">
        <f>'Term 3 - Numbers'!AG9</f>
        <v>19</v>
      </c>
      <c r="F9" s="17">
        <f>'Term 3 - Numbers'!AO9</f>
        <v>21</v>
      </c>
      <c r="G9" s="17">
        <f>'Term 3 - Numbers'!AW9</f>
        <v>26</v>
      </c>
      <c r="H9" s="17">
        <f>'Term 3 - Numbers'!BE9</f>
        <v>31</v>
      </c>
      <c r="I9" s="17">
        <f>'Term 3 - Numbers'!BM9</f>
        <v>31</v>
      </c>
      <c r="J9" s="17">
        <f>'Term 3 - Numbers'!BU9</f>
        <v>15</v>
      </c>
      <c r="K9" s="17">
        <f>'Term 3 - Numbers'!CC9</f>
        <v>31</v>
      </c>
      <c r="L9" s="17">
        <f>'Term 3 - Numbers'!CK9</f>
        <v>0</v>
      </c>
      <c r="M9" s="17">
        <f>'Term 3 - Numbers'!CS9</f>
        <v>0</v>
      </c>
      <c r="N9" s="41">
        <f t="shared" si="0"/>
        <v>211</v>
      </c>
      <c r="O9" s="100">
        <f>N9/9</f>
        <v>23.444444444444443</v>
      </c>
    </row>
    <row r="10" spans="1:15">
      <c r="A10" s="29" t="str">
        <f>'Term 4 2018 - Numbers'!A9</f>
        <v>Development / Tournament Squad</v>
      </c>
      <c r="B10" s="17">
        <f>'Term 3 - Numbers'!I10</f>
        <v>34</v>
      </c>
      <c r="C10" s="17">
        <f>'Term 3 - Numbers'!Q10</f>
        <v>34</v>
      </c>
      <c r="D10" s="17">
        <v>0</v>
      </c>
      <c r="E10" s="17">
        <f>'Term 3 - Numbers'!AG10</f>
        <v>41</v>
      </c>
      <c r="F10" s="17">
        <f>'Term 3 - Numbers'!AO10</f>
        <v>36</v>
      </c>
      <c r="G10" s="17">
        <f>'Term 3 - Numbers'!AW10</f>
        <v>16</v>
      </c>
      <c r="H10" s="17">
        <f>'Term 3 - Numbers'!BE10</f>
        <v>36</v>
      </c>
      <c r="I10" s="17">
        <f>'Term 3 - Numbers'!BM10</f>
        <v>26</v>
      </c>
      <c r="J10" s="17">
        <f>'Term 3 - Numbers'!BU10</f>
        <v>27</v>
      </c>
      <c r="K10" s="17">
        <f>'Term 3 - Numbers'!CC10</f>
        <v>36</v>
      </c>
      <c r="L10" s="17">
        <f>'Term 3 - Numbers'!CK10</f>
        <v>0</v>
      </c>
      <c r="M10" s="17">
        <f>'Term 3 - Numbers'!CS10</f>
        <v>0</v>
      </c>
      <c r="N10" s="41">
        <f t="shared" si="0"/>
        <v>286</v>
      </c>
      <c r="O10" s="100">
        <f>N10/9</f>
        <v>31.777777777777779</v>
      </c>
    </row>
    <row r="11" spans="1:15">
      <c r="A11" s="29" t="str">
        <f>'Term 4 2018 - Numbers'!A11</f>
        <v>Adult Beginner</v>
      </c>
      <c r="B11" s="17">
        <f>'Term 3 - Numbers'!I11</f>
        <v>7</v>
      </c>
      <c r="C11" s="17">
        <f>'Term 3 - Numbers'!Q11</f>
        <v>9</v>
      </c>
      <c r="D11" s="17">
        <v>0</v>
      </c>
      <c r="E11" s="17">
        <f>'Term 3 - Numbers'!AG11</f>
        <v>10</v>
      </c>
      <c r="F11" s="17">
        <f>'Term 3 - Numbers'!AO11</f>
        <v>3</v>
      </c>
      <c r="G11" s="17">
        <f>'Term 3 - Numbers'!AW11</f>
        <v>0</v>
      </c>
      <c r="H11" s="17">
        <f>'Term 3 - Numbers'!BE11</f>
        <v>3</v>
      </c>
      <c r="I11" s="17">
        <f>'Term 3 - Numbers'!BM11</f>
        <v>0</v>
      </c>
      <c r="J11" s="17">
        <f>'Term 3 - Numbers'!BU11</f>
        <v>3</v>
      </c>
      <c r="K11" s="17">
        <f>'Term 3 - Numbers'!CC11</f>
        <v>3</v>
      </c>
      <c r="L11" s="17">
        <f>'Term 3 - Numbers'!CK11</f>
        <v>7</v>
      </c>
      <c r="M11" s="17">
        <f>'Term 3 - Numbers'!CS11</f>
        <v>0</v>
      </c>
      <c r="N11" s="41">
        <f t="shared" si="0"/>
        <v>45</v>
      </c>
      <c r="O11" s="100">
        <f>N11/8</f>
        <v>5.625</v>
      </c>
    </row>
    <row r="12" spans="1:15">
      <c r="A12" s="29" t="str">
        <f>'Term 4 2018 - Numbers'!A12</f>
        <v>Adult Drill Point &amp; Play</v>
      </c>
      <c r="B12" s="17">
        <f>'Term 3 - Numbers'!I12</f>
        <v>16</v>
      </c>
      <c r="C12" s="17" t="s">
        <v>87</v>
      </c>
      <c r="D12" s="17">
        <v>0</v>
      </c>
      <c r="E12" s="17">
        <f>'Term 3 - Numbers'!AG12</f>
        <v>18</v>
      </c>
      <c r="F12" s="17">
        <f>'Term 3 - Numbers'!AO12</f>
        <v>15</v>
      </c>
      <c r="G12" s="17">
        <f>'Term 3 - Numbers'!AW12</f>
        <v>15</v>
      </c>
      <c r="H12" s="17">
        <f>'Term 3 - Numbers'!BE12</f>
        <v>15</v>
      </c>
      <c r="I12" s="17">
        <f>'Term 3 - Numbers'!BM12</f>
        <v>15</v>
      </c>
      <c r="J12" s="17">
        <f>'Term 3 - Numbers'!BU12</f>
        <v>15</v>
      </c>
      <c r="K12" s="17">
        <f>'Term 3 - Numbers'!CC12</f>
        <v>15</v>
      </c>
      <c r="L12" s="17">
        <f>'Term 3 - Numbers'!CK12</f>
        <v>13</v>
      </c>
      <c r="M12" s="17">
        <f>'Term 3 - Numbers'!CS12</f>
        <v>11</v>
      </c>
      <c r="N12" s="41">
        <f t="shared" si="0"/>
        <v>148</v>
      </c>
      <c r="O12" s="100">
        <f>N12/10</f>
        <v>14.8</v>
      </c>
    </row>
    <row r="13" spans="1:15">
      <c r="A13" s="29" t="str">
        <f>'Term 4 2018 - Numbers'!A13</f>
        <v>Cardio</v>
      </c>
      <c r="B13" s="17">
        <f>'Term 3 - Numbers'!I13</f>
        <v>4</v>
      </c>
      <c r="C13" s="17">
        <f>'Term 3 - Numbers'!Q13</f>
        <v>4</v>
      </c>
      <c r="D13" s="17">
        <v>0</v>
      </c>
      <c r="E13" s="17">
        <f>'Term 3 - Numbers'!AG13</f>
        <v>7</v>
      </c>
      <c r="F13" s="17">
        <f>'Term 3 - Numbers'!AO13</f>
        <v>3</v>
      </c>
      <c r="G13" s="17">
        <f>'Term 3 - Numbers'!AW13</f>
        <v>0</v>
      </c>
      <c r="H13" s="17">
        <f>'Term 3 - Numbers'!BE13</f>
        <v>0</v>
      </c>
      <c r="I13" s="17">
        <f>'Term 3 - Numbers'!BM13</f>
        <v>0</v>
      </c>
      <c r="J13" s="17">
        <f>'Term 3 - Numbers'!BU13</f>
        <v>0</v>
      </c>
      <c r="K13" s="17">
        <f>'Term 3 - Numbers'!CC13</f>
        <v>0</v>
      </c>
      <c r="L13" s="17">
        <f>'Term 3 - Numbers'!CK13</f>
        <v>0</v>
      </c>
      <c r="M13" s="17">
        <f>'Term 3 - Numbers'!CS13</f>
        <v>0</v>
      </c>
      <c r="N13" s="41">
        <f t="shared" si="0"/>
        <v>18</v>
      </c>
      <c r="O13" s="100">
        <f>N13/4</f>
        <v>4.5</v>
      </c>
    </row>
    <row r="14" spans="1:15">
      <c r="A14" s="29" t="str">
        <f>'Term 4 2018 - Numbers'!A14</f>
        <v>Private</v>
      </c>
      <c r="B14" s="17">
        <f>'Term 3 - Numbers'!I14</f>
        <v>20</v>
      </c>
      <c r="C14" s="17">
        <f>'Term 3 - Numbers'!Q14</f>
        <v>15</v>
      </c>
      <c r="D14" s="17">
        <v>0</v>
      </c>
      <c r="E14" s="17">
        <f>'Term 3 - Numbers'!AG14</f>
        <v>20</v>
      </c>
      <c r="F14" s="17">
        <f>'Term 3 - Numbers'!AO14</f>
        <v>20</v>
      </c>
      <c r="G14" s="17">
        <f>'Term 3 - Numbers'!AW14</f>
        <v>12</v>
      </c>
      <c r="H14" s="17">
        <f>'Term 3 - Numbers'!BE14</f>
        <v>19</v>
      </c>
      <c r="I14" s="17">
        <f>'Term 3 - Numbers'!BM14</f>
        <v>16</v>
      </c>
      <c r="J14" s="17">
        <f>'Term 3 - Numbers'!BU14</f>
        <v>15</v>
      </c>
      <c r="K14" s="17">
        <f>'Term 3 - Numbers'!CC14</f>
        <v>19</v>
      </c>
      <c r="L14" s="17">
        <f>'Term 3 - Numbers'!CK14</f>
        <v>0</v>
      </c>
      <c r="M14" s="17">
        <f>'Term 3 - Numbers'!CS14</f>
        <v>0</v>
      </c>
      <c r="N14" s="41">
        <f t="shared" si="0"/>
        <v>156</v>
      </c>
      <c r="O14" s="100">
        <f>N14/9</f>
        <v>17.333333333333332</v>
      </c>
    </row>
    <row r="15" spans="1:15">
      <c r="A15" s="29" t="str">
        <f>'Term 4 2018 - Numbers'!A15</f>
        <v>School Holiday Camps</v>
      </c>
      <c r="B15" s="17">
        <f>'Term 3 - Numbers'!I15</f>
        <v>0</v>
      </c>
      <c r="C15" s="17">
        <f>'Term 3 - Numbers'!Q15</f>
        <v>0</v>
      </c>
      <c r="D15" s="17">
        <f>'Term 3 - Numbers'!Y15</f>
        <v>0</v>
      </c>
      <c r="E15" s="17">
        <f>'Term 3 - Numbers'!AG15</f>
        <v>0</v>
      </c>
      <c r="F15" s="17">
        <f>'Term 3 - Numbers'!AO15</f>
        <v>0</v>
      </c>
      <c r="G15" s="17">
        <f>'Term 3 - Numbers'!AW15</f>
        <v>0</v>
      </c>
      <c r="H15" s="17">
        <f>'Term 3 - Numbers'!BE15</f>
        <v>0</v>
      </c>
      <c r="I15" s="17">
        <f>'Term 3 - Numbers'!BM15</f>
        <v>0</v>
      </c>
      <c r="J15" s="17">
        <f>'Term 3 - Numbers'!BU15</f>
        <v>0</v>
      </c>
      <c r="K15" s="17">
        <f>'Term 3 - Numbers'!CC15</f>
        <v>0</v>
      </c>
      <c r="L15" s="17">
        <f>'Term 3 - Numbers'!CK15</f>
        <v>122</v>
      </c>
      <c r="M15" s="17">
        <f>'Term 3 - Numbers'!CS15</f>
        <v>104</v>
      </c>
      <c r="N15" s="41">
        <f t="shared" si="0"/>
        <v>226</v>
      </c>
      <c r="O15" s="100">
        <f>N15/2</f>
        <v>113</v>
      </c>
    </row>
    <row r="16" spans="1:15">
      <c r="A16" s="29" t="str">
        <f>'Term 4 2018 - Numbers'!A16</f>
        <v>Kulnura TC</v>
      </c>
      <c r="B16" s="17">
        <f>'Term 3 - Numbers'!I16</f>
        <v>0</v>
      </c>
      <c r="C16" s="17">
        <f>'Term 3 - Numbers'!Q16</f>
        <v>0</v>
      </c>
      <c r="D16" s="17">
        <f>'Term 3 - Numbers'!Y16</f>
        <v>0</v>
      </c>
      <c r="E16" s="17">
        <f>'Term 3 - Numbers'!AG16</f>
        <v>0</v>
      </c>
      <c r="F16" s="17">
        <f>'Term 3 - Numbers'!AO16</f>
        <v>0</v>
      </c>
      <c r="G16" s="17">
        <f>'Term 3 - Numbers'!AW16</f>
        <v>0</v>
      </c>
      <c r="H16" s="17">
        <f>'Term 3 - Numbers'!BE16</f>
        <v>0</v>
      </c>
      <c r="I16" s="17">
        <f>'Term 3 - Numbers'!BM16</f>
        <v>0</v>
      </c>
      <c r="J16" s="17">
        <f>'Term 3 - Numbers'!BU16</f>
        <v>0</v>
      </c>
      <c r="K16" s="17">
        <f>'Term 3 - Numbers'!CC16</f>
        <v>0</v>
      </c>
      <c r="L16" s="17">
        <f>'Term 3 - Numbers'!CK16</f>
        <v>0</v>
      </c>
      <c r="M16" s="17">
        <f>'Term 3 - Numbers'!CS16</f>
        <v>0</v>
      </c>
      <c r="N16" s="41">
        <f t="shared" si="0"/>
        <v>0</v>
      </c>
      <c r="O16" s="100">
        <f t="shared" ref="O16" si="1">N16/4</f>
        <v>0</v>
      </c>
    </row>
    <row r="17" spans="1:19" s="45" customFormat="1">
      <c r="A17" s="32" t="s">
        <v>18</v>
      </c>
      <c r="B17" s="43">
        <f t="shared" ref="B17:M17" si="2">SUM(B5:B16)</f>
        <v>170</v>
      </c>
      <c r="C17" s="43">
        <f t="shared" si="2"/>
        <v>174</v>
      </c>
      <c r="D17" s="43">
        <f t="shared" si="2"/>
        <v>0</v>
      </c>
      <c r="E17" s="43">
        <f t="shared" si="2"/>
        <v>214</v>
      </c>
      <c r="F17" s="43">
        <f t="shared" si="2"/>
        <v>199</v>
      </c>
      <c r="G17" s="43">
        <f t="shared" si="2"/>
        <v>128</v>
      </c>
      <c r="H17" s="43">
        <f t="shared" si="2"/>
        <v>220</v>
      </c>
      <c r="I17" s="43">
        <f t="shared" si="2"/>
        <v>192</v>
      </c>
      <c r="J17" s="43">
        <f t="shared" si="2"/>
        <v>167</v>
      </c>
      <c r="K17" s="43">
        <f t="shared" si="2"/>
        <v>220</v>
      </c>
      <c r="L17" s="43">
        <f t="shared" si="2"/>
        <v>142</v>
      </c>
      <c r="M17" s="43">
        <f t="shared" si="2"/>
        <v>115</v>
      </c>
      <c r="N17" s="44">
        <f>SUM(N5:N16)</f>
        <v>1941</v>
      </c>
      <c r="O17" s="103">
        <f>SUM(O5:O16)</f>
        <v>305.4666666666667</v>
      </c>
    </row>
    <row r="18" spans="1:19">
      <c r="A18" s="38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2"/>
      <c r="O18" s="108" t="s">
        <v>93</v>
      </c>
      <c r="P18" s="111" t="s">
        <v>54</v>
      </c>
      <c r="Q18" s="109" t="s">
        <v>92</v>
      </c>
      <c r="R18" s="109" t="s">
        <v>91</v>
      </c>
      <c r="S18" s="109" t="s">
        <v>93</v>
      </c>
    </row>
    <row r="19" spans="1:19">
      <c r="A19" s="30" t="s">
        <v>25</v>
      </c>
      <c r="B19" s="17">
        <f>'Term 3 - Numbers'!I19</f>
        <v>8</v>
      </c>
      <c r="C19" s="17">
        <f>'Term 3 - Numbers'!Q19</f>
        <v>4</v>
      </c>
      <c r="D19" s="17">
        <f>'Term 3 - Numbers'!Y19</f>
        <v>4</v>
      </c>
      <c r="E19" s="17">
        <f>'Term 3 - Numbers'!AG19</f>
        <v>4</v>
      </c>
      <c r="F19" s="17">
        <f>'Term 3 - Numbers'!AO19</f>
        <v>4</v>
      </c>
      <c r="G19" s="17">
        <f>'Term 3 - Numbers'!AW19</f>
        <v>0</v>
      </c>
      <c r="H19" s="17">
        <f>'Term 3 - Numbers'!BE19</f>
        <v>8</v>
      </c>
      <c r="I19" s="17">
        <f>'Term 3 - Numbers'!BM19</f>
        <v>0</v>
      </c>
      <c r="J19" s="17">
        <f>'Term 3 - Numbers'!BU19</f>
        <v>8</v>
      </c>
      <c r="K19" s="17">
        <f>'Term 3 - Numbers'!CC19</f>
        <v>4</v>
      </c>
      <c r="L19" s="17">
        <f>'Term 3 - Numbers'!CK19</f>
        <v>7</v>
      </c>
      <c r="M19" s="17">
        <f>'Term 3 - Numbers'!CS19</f>
        <v>0</v>
      </c>
      <c r="N19" s="41">
        <f t="shared" ref="N19:N27" si="3">SUM(B19:M19)</f>
        <v>51</v>
      </c>
      <c r="O19" s="100">
        <f>N19/9</f>
        <v>5.666666666666667</v>
      </c>
      <c r="P19" s="30" t="s">
        <v>25</v>
      </c>
      <c r="Q19" s="110">
        <v>9</v>
      </c>
      <c r="R19" s="110">
        <v>6</v>
      </c>
      <c r="S19" s="110">
        <v>6</v>
      </c>
    </row>
    <row r="20" spans="1:19">
      <c r="A20" s="30" t="s">
        <v>27</v>
      </c>
      <c r="B20" s="17">
        <f>'Term 3 - Numbers'!I20</f>
        <v>16</v>
      </c>
      <c r="C20" s="17">
        <f>'Term 3 - Numbers'!Q20</f>
        <v>12</v>
      </c>
      <c r="D20" s="17">
        <f>'Term 3 - Numbers'!Y20</f>
        <v>16</v>
      </c>
      <c r="E20" s="17">
        <f>'Term 3 - Numbers'!AG20</f>
        <v>16</v>
      </c>
      <c r="F20" s="17">
        <f>'Term 3 - Numbers'!AO20</f>
        <v>20</v>
      </c>
      <c r="G20" s="17">
        <f>'Term 3 - Numbers'!AW20</f>
        <v>16</v>
      </c>
      <c r="H20" s="17">
        <f>'Term 3 - Numbers'!BE20</f>
        <v>24</v>
      </c>
      <c r="I20" s="17">
        <f>'Term 3 - Numbers'!BM20</f>
        <v>16</v>
      </c>
      <c r="J20" s="17">
        <f>'Term 3 - Numbers'!BU20</f>
        <v>0</v>
      </c>
      <c r="K20" s="17">
        <f>'Term 3 - Numbers'!CC20</f>
        <v>20</v>
      </c>
      <c r="L20" s="17">
        <f>'Term 3 - Numbers'!CK20</f>
        <v>24</v>
      </c>
      <c r="M20" s="17">
        <f>'Term 3 - Numbers'!CS20</f>
        <v>12</v>
      </c>
      <c r="N20" s="41">
        <f t="shared" si="3"/>
        <v>192</v>
      </c>
      <c r="O20" s="100">
        <f>N20/11</f>
        <v>17.454545454545453</v>
      </c>
      <c r="P20" s="30" t="s">
        <v>27</v>
      </c>
      <c r="Q20" s="110">
        <v>23</v>
      </c>
      <c r="R20" s="110">
        <v>18</v>
      </c>
      <c r="S20" s="110">
        <v>17</v>
      </c>
    </row>
    <row r="21" spans="1:19">
      <c r="A21" s="30" t="s">
        <v>28</v>
      </c>
      <c r="B21" s="17">
        <f>'Term 3 - Numbers'!I21</f>
        <v>24</v>
      </c>
      <c r="C21" s="17">
        <f>'Term 3 - Numbers'!Q21</f>
        <v>16</v>
      </c>
      <c r="D21" s="17">
        <f>'Term 3 - Numbers'!Y21</f>
        <v>8</v>
      </c>
      <c r="E21" s="17">
        <f>'Term 3 - Numbers'!AG21</f>
        <v>8</v>
      </c>
      <c r="F21" s="17">
        <f>'Term 3 - Numbers'!AO21</f>
        <v>0</v>
      </c>
      <c r="G21" s="17">
        <f>'Term 3 - Numbers'!AW21</f>
        <v>0</v>
      </c>
      <c r="H21" s="17">
        <f>'Term 3 - Numbers'!BE21</f>
        <v>64</v>
      </c>
      <c r="I21" s="17">
        <f>'Term 3 - Numbers'!BM21</f>
        <v>0</v>
      </c>
      <c r="J21" s="17">
        <f>'Term 3 - Numbers'!BU21</f>
        <v>0</v>
      </c>
      <c r="K21" s="17">
        <f>'Term 3 - Numbers'!CC21</f>
        <v>16</v>
      </c>
      <c r="L21" s="17">
        <f>'Term 3 - Numbers'!CK21</f>
        <v>0</v>
      </c>
      <c r="M21" s="17">
        <f>'Term 3 - Numbers'!CS21</f>
        <v>0</v>
      </c>
      <c r="N21" s="41">
        <f t="shared" si="3"/>
        <v>136</v>
      </c>
      <c r="O21" s="100">
        <f>N21/6</f>
        <v>22.666666666666668</v>
      </c>
      <c r="P21" s="30" t="s">
        <v>28</v>
      </c>
      <c r="Q21" s="110">
        <v>20</v>
      </c>
      <c r="R21" s="110">
        <v>43</v>
      </c>
      <c r="S21" s="110">
        <v>23</v>
      </c>
    </row>
    <row r="22" spans="1:19">
      <c r="A22" s="30" t="s">
        <v>26</v>
      </c>
      <c r="B22" s="17">
        <f>'Term 3 - Numbers'!I22</f>
        <v>8</v>
      </c>
      <c r="C22" s="17">
        <f>'Term 3 - Numbers'!Q22</f>
        <v>16</v>
      </c>
      <c r="D22" s="17">
        <f>'Term 3 - Numbers'!Y22</f>
        <v>0</v>
      </c>
      <c r="E22" s="17">
        <f>'Term 3 - Numbers'!AG22</f>
        <v>16</v>
      </c>
      <c r="F22" s="17">
        <f>'Term 3 - Numbers'!AO22</f>
        <v>12</v>
      </c>
      <c r="G22" s="17">
        <f>'Term 3 - Numbers'!AW22</f>
        <v>0</v>
      </c>
      <c r="H22" s="17">
        <f>'Term 3 - Numbers'!BE22</f>
        <v>16</v>
      </c>
      <c r="I22" s="17">
        <f>'Term 3 - Numbers'!BM22</f>
        <v>16</v>
      </c>
      <c r="J22" s="17">
        <f>'Term 3 - Numbers'!BU22</f>
        <v>16</v>
      </c>
      <c r="K22" s="17">
        <f>'Term 3 - Numbers'!CC22</f>
        <v>16</v>
      </c>
      <c r="L22" s="17">
        <f>'Term 3 - Numbers'!CK22</f>
        <v>16</v>
      </c>
      <c r="M22" s="17">
        <f>'Term 3 - Numbers'!CS22</f>
        <v>20</v>
      </c>
      <c r="N22" s="41">
        <f t="shared" si="3"/>
        <v>152</v>
      </c>
      <c r="O22" s="100">
        <f>N22/10</f>
        <v>15.2</v>
      </c>
      <c r="P22" s="30" t="s">
        <v>26</v>
      </c>
      <c r="Q22" s="110">
        <v>14</v>
      </c>
      <c r="R22" s="110">
        <v>14</v>
      </c>
      <c r="S22" s="110">
        <v>15</v>
      </c>
    </row>
    <row r="23" spans="1:19">
      <c r="A23" s="30" t="s">
        <v>75</v>
      </c>
      <c r="B23" s="17">
        <f>'Term 3 - Numbers'!I23</f>
        <v>0</v>
      </c>
      <c r="C23" s="17">
        <f>'Term 3 - Numbers'!Q23</f>
        <v>0</v>
      </c>
      <c r="D23" s="17">
        <f>'Term 3 - Numbers'!Y23</f>
        <v>0</v>
      </c>
      <c r="E23" s="17">
        <f>'Term 3 - Numbers'!AG23</f>
        <v>0</v>
      </c>
      <c r="F23" s="17">
        <f>'Term 3 - Numbers'!AO23</f>
        <v>0</v>
      </c>
      <c r="G23" s="17">
        <f>'Term 3 - Numbers'!AW23</f>
        <v>0</v>
      </c>
      <c r="H23" s="17">
        <f>'Term 3 - Numbers'!BE23</f>
        <v>0</v>
      </c>
      <c r="I23" s="17">
        <f>'Term 3 - Numbers'!BM23</f>
        <v>0</v>
      </c>
      <c r="J23" s="17">
        <f>'Term 3 - Numbers'!BU23</f>
        <v>0</v>
      </c>
      <c r="K23" s="17">
        <f>'Term 3 - Numbers'!CC23</f>
        <v>0</v>
      </c>
      <c r="L23" s="17">
        <f>'Term 3 - Numbers'!CK23</f>
        <v>0</v>
      </c>
      <c r="M23" s="17">
        <f>'Term 3 - Numbers'!CS23</f>
        <v>0</v>
      </c>
      <c r="N23" s="41">
        <f t="shared" si="3"/>
        <v>0</v>
      </c>
      <c r="O23" s="100">
        <f t="shared" ref="O23" si="4">N23/5</f>
        <v>0</v>
      </c>
      <c r="P23" s="30" t="s">
        <v>75</v>
      </c>
      <c r="Q23" s="110">
        <v>3</v>
      </c>
      <c r="R23" s="110">
        <v>3</v>
      </c>
      <c r="S23" s="110">
        <v>0</v>
      </c>
    </row>
    <row r="24" spans="1:19">
      <c r="A24" s="30" t="s">
        <v>80</v>
      </c>
      <c r="B24" s="17">
        <f>'Term 3 - Numbers'!I24</f>
        <v>12</v>
      </c>
      <c r="C24" s="17">
        <f>'Term 3 - Numbers'!Q24</f>
        <v>0</v>
      </c>
      <c r="D24" s="17">
        <f>'Term 3 - Numbers'!Y24</f>
        <v>0</v>
      </c>
      <c r="E24" s="17">
        <f>'Term 3 - Numbers'!AG24</f>
        <v>17</v>
      </c>
      <c r="F24" s="17">
        <f>'Term 3 - Numbers'!AO24</f>
        <v>12</v>
      </c>
      <c r="G24" s="17">
        <f>'Term 3 - Numbers'!AW24</f>
        <v>12</v>
      </c>
      <c r="H24" s="17">
        <f>'Term 3 - Numbers'!BE24</f>
        <v>12</v>
      </c>
      <c r="I24" s="17">
        <f>'Term 3 - Numbers'!BM24</f>
        <v>12</v>
      </c>
      <c r="J24" s="17">
        <f>'Term 3 - Numbers'!BU24</f>
        <v>12</v>
      </c>
      <c r="K24" s="17">
        <f>'Term 3 - Numbers'!CC24</f>
        <v>0</v>
      </c>
      <c r="L24" s="17">
        <f>'Term 3 - Numbers'!CK24</f>
        <v>0</v>
      </c>
      <c r="M24" s="17">
        <f>'Term 3 - Numbers'!CS24</f>
        <v>0</v>
      </c>
      <c r="N24" s="41">
        <f t="shared" si="3"/>
        <v>89</v>
      </c>
      <c r="O24" s="100">
        <f>N24/7</f>
        <v>12.714285714285714</v>
      </c>
      <c r="P24" s="30" t="s">
        <v>80</v>
      </c>
      <c r="Q24" s="110">
        <v>11</v>
      </c>
      <c r="R24" s="110">
        <v>14</v>
      </c>
      <c r="S24" s="110">
        <v>14</v>
      </c>
    </row>
    <row r="25" spans="1:19">
      <c r="A25" s="30" t="str">
        <f>'Term 4 2018 - Numbers'!A25</f>
        <v>Saturday Monthly Medal/Super Series</v>
      </c>
      <c r="B25" s="17">
        <f>'Term 3 - Numbers'!I25</f>
        <v>28</v>
      </c>
      <c r="C25" s="17">
        <f>'Term 3 - Numbers'!Q25</f>
        <v>28</v>
      </c>
      <c r="D25" s="17">
        <f>'Term 3 - Numbers'!Y25</f>
        <v>0</v>
      </c>
      <c r="E25" s="17">
        <f>'Term 3 - Numbers'!AG25</f>
        <v>28</v>
      </c>
      <c r="F25" s="17">
        <f>'Term 3 - Numbers'!AO25</f>
        <v>27</v>
      </c>
      <c r="G25" s="17">
        <f>'Term 3 - Numbers'!AW25</f>
        <v>0</v>
      </c>
      <c r="H25" s="17">
        <f>'Term 3 - Numbers'!BE25</f>
        <v>24</v>
      </c>
      <c r="I25" s="17">
        <f>'Term 3 - Numbers'!BM25</f>
        <v>20</v>
      </c>
      <c r="J25" s="17">
        <f>'Term 3 - Numbers'!BU25</f>
        <v>23</v>
      </c>
      <c r="K25" s="17">
        <f>'Term 3 - Numbers'!CC25</f>
        <v>0</v>
      </c>
      <c r="L25" s="17">
        <f>'Term 3 - Numbers'!CK25</f>
        <v>0</v>
      </c>
      <c r="M25" s="17">
        <f>'Term 3 - Numbers'!CS25</f>
        <v>0</v>
      </c>
      <c r="N25" s="41">
        <f t="shared" si="3"/>
        <v>178</v>
      </c>
      <c r="O25" s="100">
        <f>N25/7</f>
        <v>25.428571428571427</v>
      </c>
      <c r="P25" s="30" t="s">
        <v>94</v>
      </c>
      <c r="Q25" s="110">
        <v>20</v>
      </c>
      <c r="R25" s="110">
        <v>22</v>
      </c>
      <c r="S25" s="110">
        <v>25</v>
      </c>
    </row>
    <row r="26" spans="1:19">
      <c r="A26" s="30" t="s">
        <v>68</v>
      </c>
      <c r="B26" s="17">
        <f>'Term 3 - Numbers'!I26</f>
        <v>28</v>
      </c>
      <c r="C26" s="17">
        <f>'Term 3 - Numbers'!Q26</f>
        <v>0</v>
      </c>
      <c r="D26" s="17">
        <f>'Term 3 - Numbers'!Y26</f>
        <v>0</v>
      </c>
      <c r="E26" s="17">
        <f>'Term 3 - Numbers'!AG26</f>
        <v>0</v>
      </c>
      <c r="F26" s="17">
        <f>'Term 3 - Numbers'!AO26</f>
        <v>0</v>
      </c>
      <c r="G26" s="17">
        <f>'Term 3 - Numbers'!AW26</f>
        <v>0</v>
      </c>
      <c r="H26" s="17">
        <f>'Term 3 - Numbers'!BE26</f>
        <v>0</v>
      </c>
      <c r="I26" s="17">
        <f>'Term 3 - Numbers'!BM26</f>
        <v>0</v>
      </c>
      <c r="J26" s="17">
        <f>'Term 3 - Numbers'!BU26</f>
        <v>0</v>
      </c>
      <c r="K26" s="17">
        <f>'Term 3 - Numbers'!CC26</f>
        <v>0</v>
      </c>
      <c r="L26" s="17">
        <f>'Term 3 - Numbers'!CK26</f>
        <v>0</v>
      </c>
      <c r="M26" s="17">
        <f>'Term 3 - Numbers'!CS26</f>
        <v>0</v>
      </c>
      <c r="N26" s="41">
        <f t="shared" si="3"/>
        <v>28</v>
      </c>
      <c r="O26" s="100">
        <v>0</v>
      </c>
    </row>
    <row r="27" spans="1:19" s="45" customFormat="1">
      <c r="A27" s="33" t="s">
        <v>18</v>
      </c>
      <c r="B27" s="43">
        <f t="shared" ref="B27:M27" si="5">SUM(B19:B26)</f>
        <v>124</v>
      </c>
      <c r="C27" s="43">
        <f t="shared" si="5"/>
        <v>76</v>
      </c>
      <c r="D27" s="43">
        <f t="shared" si="5"/>
        <v>28</v>
      </c>
      <c r="E27" s="43">
        <f t="shared" si="5"/>
        <v>89</v>
      </c>
      <c r="F27" s="43">
        <f t="shared" si="5"/>
        <v>75</v>
      </c>
      <c r="G27" s="43">
        <f t="shared" si="5"/>
        <v>28</v>
      </c>
      <c r="H27" s="43">
        <f t="shared" si="5"/>
        <v>148</v>
      </c>
      <c r="I27" s="43">
        <f>SUM(I19:I26)</f>
        <v>64</v>
      </c>
      <c r="J27" s="43">
        <f t="shared" si="5"/>
        <v>59</v>
      </c>
      <c r="K27" s="43">
        <f t="shared" si="5"/>
        <v>56</v>
      </c>
      <c r="L27" s="43">
        <f t="shared" si="5"/>
        <v>47</v>
      </c>
      <c r="M27" s="43">
        <f t="shared" si="5"/>
        <v>32</v>
      </c>
      <c r="N27" s="44">
        <f t="shared" si="3"/>
        <v>826</v>
      </c>
      <c r="O27" s="102">
        <f>SUM(O19:O26)</f>
        <v>99.130735930735923</v>
      </c>
    </row>
    <row r="28" spans="1:19">
      <c r="A28" s="38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2"/>
      <c r="O28" s="42"/>
    </row>
    <row r="29" spans="1:19">
      <c r="A29" s="31" t="s">
        <v>32</v>
      </c>
      <c r="B29" s="17">
        <f>'Term 3 - Numbers'!I29</f>
        <v>72</v>
      </c>
      <c r="C29" s="17">
        <f>'Term 3 - Numbers'!Q29</f>
        <v>56</v>
      </c>
      <c r="D29" s="17">
        <f>'Term 3 - Numbers'!Y29</f>
        <v>72</v>
      </c>
      <c r="E29" s="17">
        <f>'Term 3 - Numbers'!AG29</f>
        <v>72</v>
      </c>
      <c r="F29" s="17">
        <f>'Term 3 - Numbers'!AO29</f>
        <v>72</v>
      </c>
      <c r="G29" s="114">
        <f>'Term 3 - Numbers'!AW29</f>
        <v>112</v>
      </c>
      <c r="H29" s="114">
        <f>'Term 3 - Numbers'!BE29</f>
        <v>112</v>
      </c>
      <c r="I29" s="114">
        <f>'Term 3 - Numbers'!BM29</f>
        <v>112</v>
      </c>
      <c r="J29" s="114">
        <f>'Term 3 - Numbers'!BU29</f>
        <v>112</v>
      </c>
      <c r="K29" s="114">
        <f>'Term 3 - Numbers'!CC29</f>
        <v>112</v>
      </c>
      <c r="L29" s="114">
        <f>'Term 3 - Numbers'!CK29</f>
        <v>0</v>
      </c>
      <c r="M29" s="114">
        <f>'Term 3 - Numbers'!CS29</f>
        <v>0</v>
      </c>
      <c r="N29" s="41">
        <f t="shared" ref="N29:N37" si="6">SUM(B29:M29)</f>
        <v>904</v>
      </c>
      <c r="O29" s="100">
        <f>N29/10</f>
        <v>90.4</v>
      </c>
    </row>
    <row r="30" spans="1:19">
      <c r="A30" s="31" t="s">
        <v>33</v>
      </c>
      <c r="B30" s="17">
        <f>'Term 3 - Numbers'!I30</f>
        <v>25</v>
      </c>
      <c r="C30" s="17">
        <f>'Term 3 - Numbers'!Q30</f>
        <v>0</v>
      </c>
      <c r="D30" s="17">
        <f>'Term 3 - Numbers'!Y30</f>
        <v>23</v>
      </c>
      <c r="E30" s="17">
        <f>'Term 3 - Numbers'!AG30</f>
        <v>25</v>
      </c>
      <c r="F30" s="17">
        <f>'Term 3 - Numbers'!AO30</f>
        <v>25</v>
      </c>
      <c r="G30" s="17">
        <f>'Term 3 - Numbers'!AW30</f>
        <v>25</v>
      </c>
      <c r="H30" s="17">
        <f>'Term 3 - Numbers'!BE30</f>
        <v>25</v>
      </c>
      <c r="I30" s="17">
        <f>'Term 3 - Numbers'!BM30</f>
        <v>25</v>
      </c>
      <c r="J30" s="17">
        <f>'Term 3 - Numbers'!BU30</f>
        <v>25</v>
      </c>
      <c r="K30" s="17">
        <f>'Term 3 - Numbers'!CC30</f>
        <v>19</v>
      </c>
      <c r="L30" s="17">
        <f>'Term 3 - Numbers'!CK30</f>
        <v>0</v>
      </c>
      <c r="M30" s="17">
        <f>'Term 3 - Numbers'!CS30</f>
        <v>0</v>
      </c>
      <c r="N30" s="41">
        <f t="shared" si="6"/>
        <v>217</v>
      </c>
      <c r="O30" s="100">
        <f>N30/9</f>
        <v>24.111111111111111</v>
      </c>
    </row>
    <row r="31" spans="1:19">
      <c r="A31" s="31" t="s">
        <v>34</v>
      </c>
      <c r="B31" s="17">
        <f>'Term 3 - Numbers'!I31</f>
        <v>50</v>
      </c>
      <c r="C31" s="17">
        <f>'Term 3 - Numbers'!Q31</f>
        <v>50</v>
      </c>
      <c r="D31" s="17">
        <f>'Term 3 - Numbers'!Y31</f>
        <v>50</v>
      </c>
      <c r="E31" s="17">
        <f>'Term 3 - Numbers'!AG31</f>
        <v>50</v>
      </c>
      <c r="F31" s="17">
        <f>'Term 3 - Numbers'!AO31</f>
        <v>50</v>
      </c>
      <c r="G31" s="17">
        <f>'Term 3 - Numbers'!AW31</f>
        <v>50</v>
      </c>
      <c r="H31" s="17">
        <f>'Term 3 - Numbers'!BE31</f>
        <v>50</v>
      </c>
      <c r="I31" s="17">
        <f>'Term 3 - Numbers'!BM31</f>
        <v>50</v>
      </c>
      <c r="J31" s="17">
        <f>'Term 3 - Numbers'!BU31</f>
        <v>50</v>
      </c>
      <c r="K31" s="17">
        <f>'Term 3 - Numbers'!CC31</f>
        <v>50</v>
      </c>
      <c r="L31" s="17">
        <f>'Term 3 - Numbers'!CK31</f>
        <v>0</v>
      </c>
      <c r="M31" s="17">
        <f>'Term 3 - Numbers'!CS31</f>
        <v>0</v>
      </c>
      <c r="N31" s="41">
        <f t="shared" si="6"/>
        <v>500</v>
      </c>
      <c r="O31" s="100">
        <f>N31/10</f>
        <v>50</v>
      </c>
    </row>
    <row r="32" spans="1:19">
      <c r="A32" s="31" t="s">
        <v>35</v>
      </c>
      <c r="B32" s="17">
        <f>'Term 3 - Numbers'!I32</f>
        <v>0</v>
      </c>
      <c r="C32" s="17">
        <f>'Term 3 - Numbers'!Q32</f>
        <v>0</v>
      </c>
      <c r="D32" s="17">
        <f>'Term 3 - Numbers'!Y32</f>
        <v>0</v>
      </c>
      <c r="E32" s="17">
        <f>'Term 3 - Numbers'!AG32</f>
        <v>25</v>
      </c>
      <c r="F32" s="17">
        <f>'Term 3 - Numbers'!AO32</f>
        <v>25</v>
      </c>
      <c r="G32" s="17">
        <f>'Term 3 - Numbers'!AW32</f>
        <v>0</v>
      </c>
      <c r="H32" s="17">
        <f>'Term 3 - Numbers'!BE32</f>
        <v>0</v>
      </c>
      <c r="I32" s="17">
        <f>'Term 3 - Numbers'!BM32</f>
        <v>0</v>
      </c>
      <c r="J32" s="17">
        <f>'Term 3 - Numbers'!BU32</f>
        <v>0</v>
      </c>
      <c r="K32" s="17">
        <f>'Term 3 - Numbers'!CC32</f>
        <v>0</v>
      </c>
      <c r="L32" s="17">
        <f>'Term 3 - Numbers'!CK32</f>
        <v>0</v>
      </c>
      <c r="M32" s="17">
        <f>'Term 3 - Numbers'!CS32</f>
        <v>0</v>
      </c>
      <c r="N32" s="41">
        <f t="shared" si="6"/>
        <v>50</v>
      </c>
      <c r="O32" s="100">
        <f>N32/2</f>
        <v>25</v>
      </c>
    </row>
    <row r="33" spans="1:15">
      <c r="A33" s="31" t="s">
        <v>36</v>
      </c>
      <c r="B33" s="17">
        <f>'Term 3 - Numbers'!I33</f>
        <v>0</v>
      </c>
      <c r="C33" s="17">
        <f>'Term 3 - Numbers'!Q33</f>
        <v>0</v>
      </c>
      <c r="D33" s="17">
        <f>'Term 3 - Numbers'!Y33</f>
        <v>0</v>
      </c>
      <c r="E33" s="17">
        <f>'Term 3 - Numbers'!AG33</f>
        <v>0</v>
      </c>
      <c r="F33" s="17">
        <f>'Term 3 - Numbers'!AO33</f>
        <v>0</v>
      </c>
      <c r="G33" s="17">
        <f>'Term 3 - Numbers'!AW33</f>
        <v>0</v>
      </c>
      <c r="H33" s="17">
        <f>'Term 3 - Numbers'!BE33</f>
        <v>0</v>
      </c>
      <c r="I33" s="17">
        <f>'Term 3 - Numbers'!BM33</f>
        <v>0</v>
      </c>
      <c r="J33" s="17">
        <f>'Term 3 - Numbers'!BU33</f>
        <v>0</v>
      </c>
      <c r="K33" s="17">
        <f>'Term 3 - Numbers'!CC33</f>
        <v>0</v>
      </c>
      <c r="L33" s="17">
        <f>'Term 3 - Numbers'!CK33</f>
        <v>0</v>
      </c>
      <c r="M33" s="17">
        <f>'Term 3 - Numbers'!CS33</f>
        <v>0</v>
      </c>
      <c r="N33" s="41">
        <f t="shared" si="6"/>
        <v>0</v>
      </c>
      <c r="O33" s="100">
        <f t="shared" ref="O33:O36" si="7">N33/5</f>
        <v>0</v>
      </c>
    </row>
    <row r="34" spans="1:15">
      <c r="A34" s="31" t="s">
        <v>37</v>
      </c>
      <c r="B34" s="17">
        <f>'Term 3 - Numbers'!I34</f>
        <v>32</v>
      </c>
      <c r="C34" s="17">
        <f>'Term 3 - Numbers'!Q34</f>
        <v>72</v>
      </c>
      <c r="D34" s="17">
        <f>'Term 3 - Numbers'!Y34</f>
        <v>72</v>
      </c>
      <c r="E34" s="17">
        <f>'Term 3 - Numbers'!AG34</f>
        <v>33</v>
      </c>
      <c r="F34" s="17">
        <f>'Term 3 - Numbers'!AO34</f>
        <v>32</v>
      </c>
      <c r="G34" s="17">
        <f>'Term 3 - Numbers'!AW34</f>
        <v>32</v>
      </c>
      <c r="H34" s="17">
        <f>'Term 3 - Numbers'!BE34</f>
        <v>32</v>
      </c>
      <c r="I34" s="17">
        <f>'Term 3 - Numbers'!BM34</f>
        <v>32</v>
      </c>
      <c r="J34" s="17">
        <f>'Term 3 - Numbers'!BU34</f>
        <v>32</v>
      </c>
      <c r="K34" s="17">
        <f>'Term 3 - Numbers'!CC34</f>
        <v>0</v>
      </c>
      <c r="L34" s="17">
        <f>'Term 3 - Numbers'!CK34</f>
        <v>0</v>
      </c>
      <c r="M34" s="17">
        <f>'Term 3 - Numbers'!CS34</f>
        <v>0</v>
      </c>
      <c r="N34" s="41">
        <f t="shared" si="6"/>
        <v>369</v>
      </c>
      <c r="O34" s="100">
        <f>N34/9</f>
        <v>41</v>
      </c>
    </row>
    <row r="35" spans="1:15">
      <c r="A35" s="31" t="s">
        <v>38</v>
      </c>
      <c r="B35" s="17">
        <f>'Term 3 - Numbers'!I35</f>
        <v>0</v>
      </c>
      <c r="C35" s="17">
        <f>'Term 3 - Numbers'!Q35</f>
        <v>0</v>
      </c>
      <c r="D35" s="17">
        <f>'Term 3 - Numbers'!Y35</f>
        <v>0</v>
      </c>
      <c r="E35" s="17">
        <f>'Term 3 - Numbers'!AG35</f>
        <v>0</v>
      </c>
      <c r="F35" s="17">
        <f>'Term 3 - Numbers'!AO35</f>
        <v>0</v>
      </c>
      <c r="G35" s="17">
        <f>'Term 3 - Numbers'!AW35</f>
        <v>0</v>
      </c>
      <c r="H35" s="17">
        <f>'Term 3 - Numbers'!BE35</f>
        <v>0</v>
      </c>
      <c r="I35" s="17">
        <f>'Term 3 - Numbers'!BM35</f>
        <v>0</v>
      </c>
      <c r="J35" s="17">
        <f>'Term 3 - Numbers'!BU35</f>
        <v>0</v>
      </c>
      <c r="K35" s="17">
        <f>'Term 3 - Numbers'!CC35</f>
        <v>0</v>
      </c>
      <c r="L35" s="17">
        <f>'Term 3 - Numbers'!CK35</f>
        <v>0</v>
      </c>
      <c r="M35" s="17">
        <f>'Term 3 - Numbers'!CS35</f>
        <v>0</v>
      </c>
      <c r="N35" s="41">
        <f t="shared" si="6"/>
        <v>0</v>
      </c>
      <c r="O35" s="100">
        <f t="shared" si="7"/>
        <v>0</v>
      </c>
    </row>
    <row r="36" spans="1:15">
      <c r="A36" s="31" t="s">
        <v>39</v>
      </c>
      <c r="B36" s="17">
        <f>'Term 3 - Numbers'!I36</f>
        <v>0</v>
      </c>
      <c r="C36" s="17">
        <f>'Term 3 - Numbers'!Q36</f>
        <v>0</v>
      </c>
      <c r="D36" s="17">
        <f>'Term 3 - Numbers'!Y36</f>
        <v>0</v>
      </c>
      <c r="E36" s="17">
        <f>'Term 3 - Numbers'!AG36</f>
        <v>0</v>
      </c>
      <c r="F36" s="17">
        <f>'Term 3 - Numbers'!AO36</f>
        <v>0</v>
      </c>
      <c r="G36" s="17">
        <f>'Term 3 - Numbers'!AW36</f>
        <v>0</v>
      </c>
      <c r="H36" s="17">
        <f>'Term 3 - Numbers'!BE36</f>
        <v>0</v>
      </c>
      <c r="I36" s="17">
        <f>'Term 3 - Numbers'!BM36</f>
        <v>0</v>
      </c>
      <c r="J36" s="17">
        <f>'Term 3 - Numbers'!BU36</f>
        <v>0</v>
      </c>
      <c r="K36" s="17">
        <f>'Term 3 - Numbers'!CC36</f>
        <v>0</v>
      </c>
      <c r="L36" s="17">
        <f>'Term 3 - Numbers'!CK36</f>
        <v>0</v>
      </c>
      <c r="M36" s="17">
        <f>'Term 3 - Numbers'!CS36</f>
        <v>0</v>
      </c>
      <c r="N36" s="41">
        <f t="shared" si="6"/>
        <v>0</v>
      </c>
      <c r="O36" s="100">
        <f t="shared" si="7"/>
        <v>0</v>
      </c>
    </row>
    <row r="37" spans="1:15">
      <c r="A37" s="31" t="str">
        <f>'Term 3 - Numbers'!A37</f>
        <v>Green Point Christian College</v>
      </c>
      <c r="B37" s="17">
        <f>'Term 3 - Numbers'!I37</f>
        <v>0</v>
      </c>
      <c r="C37" s="17">
        <f>'Term 3 - Numbers'!Q37</f>
        <v>0</v>
      </c>
      <c r="D37" s="17">
        <f>'Term 3 - Numbers'!Y37</f>
        <v>0</v>
      </c>
      <c r="E37" s="17">
        <f>'Term 3 - Numbers'!AG37</f>
        <v>50</v>
      </c>
      <c r="F37" s="17">
        <f>'Term 3 - Numbers'!AO37</f>
        <v>50</v>
      </c>
      <c r="G37" s="17">
        <f>'Term 3 - Numbers'!AW37</f>
        <v>0</v>
      </c>
      <c r="H37" s="17">
        <f>'Term 3 - Numbers'!BE37</f>
        <v>50</v>
      </c>
      <c r="I37" s="17">
        <f>'Term 3 - Numbers'!BM37</f>
        <v>50</v>
      </c>
      <c r="J37" s="17">
        <f>'Term 3 - Numbers'!BU37</f>
        <v>50</v>
      </c>
      <c r="K37" s="17">
        <f>'Term 3 - Numbers'!CC37</f>
        <v>0</v>
      </c>
      <c r="L37" s="17">
        <f>'Term 3 - Numbers'!CK37</f>
        <v>0</v>
      </c>
      <c r="M37" s="17">
        <f>'Term 3 - Numbers'!CS37</f>
        <v>0</v>
      </c>
      <c r="N37" s="41">
        <f t="shared" si="6"/>
        <v>250</v>
      </c>
      <c r="O37" s="100">
        <f>N37/5</f>
        <v>50</v>
      </c>
    </row>
    <row r="38" spans="1:15">
      <c r="A38" s="31" t="s">
        <v>88</v>
      </c>
      <c r="B38" s="17">
        <f>'Term 3 - Numbers'!I38</f>
        <v>0</v>
      </c>
      <c r="C38" s="17">
        <f>'Term 3 - Numbers'!Q38</f>
        <v>0</v>
      </c>
      <c r="D38" s="17">
        <f>'Term 3 - Numbers'!Y38</f>
        <v>0</v>
      </c>
      <c r="E38" s="17">
        <f>'Term 3 - Numbers'!AG38</f>
        <v>0</v>
      </c>
      <c r="F38" s="17">
        <f>'Term 3 - Numbers'!AO38</f>
        <v>0</v>
      </c>
      <c r="G38" s="17">
        <f>'Term 3 - Numbers'!AW38</f>
        <v>8</v>
      </c>
      <c r="H38" s="17">
        <f>'Term 3 - Numbers'!BE38</f>
        <v>8</v>
      </c>
      <c r="I38" s="17">
        <f>'Term 3 - Numbers'!BM38</f>
        <v>0</v>
      </c>
      <c r="J38" s="17">
        <f>'Term 3 - Numbers'!BU38</f>
        <v>0</v>
      </c>
      <c r="K38" s="17">
        <f>'Term 3 - Numbers'!CC38</f>
        <v>0</v>
      </c>
      <c r="L38" s="17">
        <f>'Term 3 - Numbers'!CK38</f>
        <v>0</v>
      </c>
      <c r="M38" s="17">
        <f>'Term 3 - Numbers'!CS38</f>
        <v>0</v>
      </c>
      <c r="N38" s="41">
        <f t="shared" ref="N38" si="8">SUM(B38:M38)</f>
        <v>16</v>
      </c>
      <c r="O38" s="100">
        <f>N38/2</f>
        <v>8</v>
      </c>
    </row>
    <row r="39" spans="1:15" s="45" customFormat="1">
      <c r="A39" s="34" t="s">
        <v>18</v>
      </c>
      <c r="B39" s="43">
        <f>SUM(B29:B37)</f>
        <v>179</v>
      </c>
      <c r="C39" s="43">
        <f>SUM(C29:C37)</f>
        <v>178</v>
      </c>
      <c r="D39" s="43">
        <f>SUM(D29:D37)</f>
        <v>217</v>
      </c>
      <c r="E39" s="43">
        <f>SUM(E29:E37)</f>
        <v>255</v>
      </c>
      <c r="F39" s="43">
        <f>SUM(F29:F37)</f>
        <v>254</v>
      </c>
      <c r="G39" s="43">
        <f>SUM(G29:G38)</f>
        <v>227</v>
      </c>
      <c r="H39" s="43">
        <f>SUM(H29:H38)</f>
        <v>277</v>
      </c>
      <c r="I39" s="43">
        <f>SUM(I29:I38)</f>
        <v>269</v>
      </c>
      <c r="J39" s="43">
        <f>SUM(J29:J38)</f>
        <v>269</v>
      </c>
      <c r="K39" s="43">
        <f>SUM(K29:K38)</f>
        <v>181</v>
      </c>
      <c r="L39" s="43">
        <f t="shared" ref="L39:M39" si="9">SUM(L29:L37)</f>
        <v>0</v>
      </c>
      <c r="M39" s="43">
        <f t="shared" si="9"/>
        <v>0</v>
      </c>
      <c r="N39" s="44">
        <f>SUM(B39:M39)</f>
        <v>2306</v>
      </c>
      <c r="O39" s="102">
        <f>SUM(O29:O37)</f>
        <v>280.51111111111112</v>
      </c>
    </row>
    <row r="40" spans="1:15">
      <c r="A40" s="38" t="s">
        <v>40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2"/>
      <c r="O40" s="42"/>
    </row>
    <row r="41" spans="1:15">
      <c r="A41" s="30" t="str">
        <f>'Term 4 2018 - Numbers'!A40</f>
        <v>Seniors</v>
      </c>
      <c r="B41" s="17">
        <f>'Term 3 - Numbers'!I41</f>
        <v>0</v>
      </c>
      <c r="C41" s="17">
        <f>'Term 3 - Numbers'!Q41</f>
        <v>0</v>
      </c>
      <c r="D41" s="17">
        <f>'Term 3 - Numbers'!Y41</f>
        <v>0</v>
      </c>
      <c r="E41" s="17">
        <f>'Term 3 - Numbers'!AG41</f>
        <v>0</v>
      </c>
      <c r="F41" s="17">
        <f>'Term 3 - Numbers'!AO41</f>
        <v>0</v>
      </c>
      <c r="G41" s="17">
        <f>'Term 3 - Numbers'!AW41</f>
        <v>0</v>
      </c>
      <c r="H41" s="17">
        <f>'Term 3 - Numbers'!BE41</f>
        <v>0</v>
      </c>
      <c r="I41" s="17">
        <f>'Term 3 - Numbers'!BM41</f>
        <v>0</v>
      </c>
      <c r="J41" s="17">
        <f>'Term 3 - Numbers'!BU41</f>
        <v>0</v>
      </c>
      <c r="K41" s="17">
        <f>'Term 3 - Numbers'!CC41</f>
        <v>0</v>
      </c>
      <c r="L41" s="17">
        <f>'Term 3 - Numbers'!CK41</f>
        <v>0</v>
      </c>
      <c r="M41" s="17">
        <f>'Term 3 - Numbers'!CS41</f>
        <v>0</v>
      </c>
      <c r="N41" s="41">
        <f t="shared" ref="N41:N48" si="10">SUM(B41:M41)</f>
        <v>0</v>
      </c>
      <c r="O41" s="51">
        <v>0</v>
      </c>
    </row>
    <row r="42" spans="1:15">
      <c r="A42" s="30" t="str">
        <f>'Term 4 2018 - Numbers'!A41</f>
        <v>Endeavour Series/JDS</v>
      </c>
      <c r="B42" s="17">
        <f>'Term 3 - Numbers'!I42</f>
        <v>0</v>
      </c>
      <c r="C42" s="17">
        <f>'Term 3 - Numbers'!Q42</f>
        <v>0</v>
      </c>
      <c r="D42" s="17">
        <f>'Term 3 - Numbers'!Y42</f>
        <v>0</v>
      </c>
      <c r="E42" s="17">
        <f>'Term 3 - Numbers'!AG42</f>
        <v>0</v>
      </c>
      <c r="F42" s="17">
        <f>'Term 3 - Numbers'!AO42</f>
        <v>0</v>
      </c>
      <c r="G42" s="17">
        <f>'Term 3 - Numbers'!AW42</f>
        <v>0</v>
      </c>
      <c r="H42" s="17">
        <f>'Term 3 - Numbers'!BE42</f>
        <v>0</v>
      </c>
      <c r="I42" s="17">
        <f>'Term 3 - Numbers'!BM42</f>
        <v>0</v>
      </c>
      <c r="J42" s="17">
        <f>'Term 3 - Numbers'!BU42</f>
        <v>0</v>
      </c>
      <c r="K42" s="17">
        <f>'Term 3 - Numbers'!CC42</f>
        <v>0</v>
      </c>
      <c r="L42" s="17">
        <f>'Term 3 - Numbers'!CK42</f>
        <v>0</v>
      </c>
      <c r="M42" s="17">
        <f>'Term 3 - Numbers'!CS42</f>
        <v>0</v>
      </c>
      <c r="N42" s="41">
        <f t="shared" si="10"/>
        <v>0</v>
      </c>
      <c r="O42" s="51">
        <v>0</v>
      </c>
    </row>
    <row r="43" spans="1:15">
      <c r="A43" s="30" t="str">
        <f>'Term 4 2018 - Numbers'!A42</f>
        <v xml:space="preserve">Sydney North </v>
      </c>
      <c r="B43" s="17">
        <f>'Term 3 - Numbers'!I43</f>
        <v>0</v>
      </c>
      <c r="C43" s="17">
        <f>'Term 3 - Numbers'!Q43</f>
        <v>0</v>
      </c>
      <c r="D43" s="17">
        <f>'Term 3 - Numbers'!Y43</f>
        <v>0</v>
      </c>
      <c r="E43" s="17">
        <f>'Term 3 - Numbers'!AG43</f>
        <v>0</v>
      </c>
      <c r="F43" s="17">
        <f>'Term 3 - Numbers'!AO43</f>
        <v>0</v>
      </c>
      <c r="G43" s="17">
        <f>'Term 3 - Numbers'!AW43</f>
        <v>0</v>
      </c>
      <c r="H43" s="17">
        <f>'Term 3 - Numbers'!BE43</f>
        <v>0</v>
      </c>
      <c r="I43" s="17">
        <f>'Term 3 - Numbers'!BM43</f>
        <v>0</v>
      </c>
      <c r="J43" s="17">
        <f>'Term 3 - Numbers'!BU43</f>
        <v>0</v>
      </c>
      <c r="K43" s="17">
        <f>'Term 3 - Numbers'!CC43</f>
        <v>0</v>
      </c>
      <c r="L43" s="17">
        <f>'Term 3 - Numbers'!CK43</f>
        <v>0</v>
      </c>
      <c r="M43" s="17">
        <f>'Term 3 - Numbers'!CS43</f>
        <v>0</v>
      </c>
      <c r="N43" s="41">
        <f t="shared" si="10"/>
        <v>0</v>
      </c>
      <c r="O43" s="51">
        <v>0</v>
      </c>
    </row>
    <row r="44" spans="1:15">
      <c r="A44" s="30" t="str">
        <f>'Term 4 2018 - Numbers'!A43</f>
        <v>Inter-Club</v>
      </c>
      <c r="B44" s="17">
        <f>'Term 3 - Numbers'!I44</f>
        <v>0</v>
      </c>
      <c r="C44" s="17">
        <f>'Term 3 - Numbers'!Q44</f>
        <v>0</v>
      </c>
      <c r="D44" s="17">
        <f>'Term 3 - Numbers'!Y44</f>
        <v>0</v>
      </c>
      <c r="E44" s="17">
        <f>'Term 3 - Numbers'!AG44</f>
        <v>0</v>
      </c>
      <c r="F44" s="17">
        <f>'Term 3 - Numbers'!AO44</f>
        <v>0</v>
      </c>
      <c r="G44" s="17">
        <f>'Term 3 - Numbers'!AW44</f>
        <v>0</v>
      </c>
      <c r="H44" s="17">
        <f>'Term 3 - Numbers'!BE44</f>
        <v>0</v>
      </c>
      <c r="I44" s="17">
        <f>'Term 3 - Numbers'!BM44</f>
        <v>0</v>
      </c>
      <c r="J44" s="17">
        <f>'Term 3 - Numbers'!BU44</f>
        <v>0</v>
      </c>
      <c r="K44" s="17">
        <f>'Term 3 - Numbers'!CC44</f>
        <v>60</v>
      </c>
      <c r="L44" s="17">
        <f>'Term 3 - Numbers'!CK44</f>
        <v>0</v>
      </c>
      <c r="M44" s="17">
        <f>'Term 3 - Numbers'!CS44</f>
        <v>0</v>
      </c>
      <c r="N44" s="41">
        <f t="shared" si="10"/>
        <v>60</v>
      </c>
      <c r="O44" s="51">
        <v>60</v>
      </c>
    </row>
    <row r="45" spans="1:15">
      <c r="A45" s="30" t="str">
        <f>'Term 4 2018 - Numbers'!A44</f>
        <v>Club Championships</v>
      </c>
      <c r="B45" s="17">
        <f>'Term 3 - Numbers'!I45</f>
        <v>0</v>
      </c>
      <c r="C45" s="17">
        <f>'Term 3 - Numbers'!Q45</f>
        <v>0</v>
      </c>
      <c r="D45" s="17">
        <f>'Term 3 - Numbers'!Y45</f>
        <v>0</v>
      </c>
      <c r="E45" s="17">
        <f>'Term 3 - Numbers'!AG45</f>
        <v>0</v>
      </c>
      <c r="F45" s="17">
        <f>'Term 3 - Numbers'!AO45</f>
        <v>0</v>
      </c>
      <c r="G45" s="17">
        <f>'Term 3 - Numbers'!AW45</f>
        <v>0</v>
      </c>
      <c r="H45" s="17">
        <f>'Term 3 - Numbers'!BE45</f>
        <v>0</v>
      </c>
      <c r="I45" s="17">
        <f>'Term 3 - Numbers'!BM45</f>
        <v>0</v>
      </c>
      <c r="J45" s="17">
        <f>'Term 3 - Numbers'!BU45</f>
        <v>0</v>
      </c>
      <c r="K45" s="17">
        <f>'Term 3 - Numbers'!CC45</f>
        <v>0</v>
      </c>
      <c r="L45" s="17">
        <f>'Term 3 - Numbers'!CK45</f>
        <v>0</v>
      </c>
      <c r="M45" s="17">
        <f>'Term 3 - Numbers'!CS45</f>
        <v>0</v>
      </c>
      <c r="N45" s="41">
        <f t="shared" si="10"/>
        <v>0</v>
      </c>
      <c r="O45" s="51">
        <v>0</v>
      </c>
    </row>
    <row r="46" spans="1:15">
      <c r="A46" s="30" t="str">
        <f>'Term 4 2018 - Numbers'!A45</f>
        <v>Junior Gold/Silver/Bronze</v>
      </c>
      <c r="B46" s="17">
        <f>'Term 3 - Numbers'!I46</f>
        <v>0</v>
      </c>
      <c r="C46" s="17">
        <f>'Term 3 - Numbers'!Q46</f>
        <v>0</v>
      </c>
      <c r="D46" s="17">
        <f>'Term 3 - Numbers'!Y46</f>
        <v>0</v>
      </c>
      <c r="E46" s="17">
        <f>'Term 3 - Numbers'!AG46</f>
        <v>0</v>
      </c>
      <c r="F46" s="17">
        <f>'Term 3 - Numbers'!AO46</f>
        <v>0</v>
      </c>
      <c r="G46" s="17">
        <f>'Term 3 - Numbers'!AW46</f>
        <v>0</v>
      </c>
      <c r="H46" s="17">
        <f>'Term 3 - Numbers'!BE46</f>
        <v>0</v>
      </c>
      <c r="I46" s="17">
        <f>'Term 3 - Numbers'!BM46</f>
        <v>0</v>
      </c>
      <c r="J46" s="17">
        <f>'Term 3 - Numbers'!BU46</f>
        <v>0</v>
      </c>
      <c r="K46" s="17">
        <f>'Term 3 - Numbers'!CC46</f>
        <v>0</v>
      </c>
      <c r="L46" s="17">
        <f>'Term 3 - Numbers'!CK46</f>
        <v>0</v>
      </c>
      <c r="M46" s="17">
        <f>'Term 3 - Numbers'!CS46</f>
        <v>0</v>
      </c>
      <c r="N46" s="41">
        <f t="shared" si="10"/>
        <v>0</v>
      </c>
      <c r="O46" s="51">
        <v>0</v>
      </c>
    </row>
    <row r="47" spans="1:15">
      <c r="A47" s="30" t="str">
        <f>'Term 4 2018 - Numbers'!A46</f>
        <v>AMT - January 2019</v>
      </c>
      <c r="B47" s="17">
        <f>'Term 3 - Numbers'!I47</f>
        <v>0</v>
      </c>
      <c r="C47" s="17">
        <f>'Term 3 - Numbers'!Q47</f>
        <v>0</v>
      </c>
      <c r="D47" s="17">
        <f>'Term 3 - Numbers'!Y47</f>
        <v>938</v>
      </c>
      <c r="E47" s="17">
        <f>'Term 3 - Numbers'!AG47</f>
        <v>0</v>
      </c>
      <c r="F47" s="17">
        <f>'Term 3 - Numbers'!AO47</f>
        <v>0</v>
      </c>
      <c r="G47" s="17">
        <f>'Term 3 - Numbers'!AW47</f>
        <v>0</v>
      </c>
      <c r="H47" s="17">
        <f>'Term 3 - Numbers'!BE47</f>
        <v>0</v>
      </c>
      <c r="I47" s="17">
        <f>'Term 3 - Numbers'!BM47</f>
        <v>0</v>
      </c>
      <c r="J47" s="17">
        <f>'Term 3 - Numbers'!BU47</f>
        <v>0</v>
      </c>
      <c r="K47" s="17">
        <f>'Term 3 - Numbers'!CC47</f>
        <v>0</v>
      </c>
      <c r="L47" s="17">
        <f>'Term 3 - Numbers'!CK47</f>
        <v>0</v>
      </c>
      <c r="M47" s="17">
        <f>'Term 3 - Numbers'!CS47</f>
        <v>0</v>
      </c>
      <c r="N47" s="41">
        <f t="shared" si="10"/>
        <v>938</v>
      </c>
      <c r="O47" s="100">
        <f>N47/4</f>
        <v>234.5</v>
      </c>
    </row>
    <row r="48" spans="1:15" s="45" customFormat="1">
      <c r="A48" s="33" t="s">
        <v>18</v>
      </c>
      <c r="B48" s="43">
        <f>SUM(B41:B47)</f>
        <v>0</v>
      </c>
      <c r="C48" s="43">
        <f t="shared" ref="C48:M48" si="11">SUM(C41:C47)</f>
        <v>0</v>
      </c>
      <c r="D48" s="43">
        <f t="shared" si="11"/>
        <v>938</v>
      </c>
      <c r="E48" s="43">
        <f t="shared" si="11"/>
        <v>0</v>
      </c>
      <c r="F48" s="43">
        <f t="shared" si="11"/>
        <v>0</v>
      </c>
      <c r="G48" s="43">
        <f t="shared" si="11"/>
        <v>0</v>
      </c>
      <c r="H48" s="43">
        <f t="shared" si="11"/>
        <v>0</v>
      </c>
      <c r="I48" s="43">
        <f t="shared" si="11"/>
        <v>0</v>
      </c>
      <c r="J48" s="43">
        <f t="shared" si="11"/>
        <v>0</v>
      </c>
      <c r="K48" s="43">
        <f t="shared" si="11"/>
        <v>60</v>
      </c>
      <c r="L48" s="43">
        <f t="shared" si="11"/>
        <v>0</v>
      </c>
      <c r="M48" s="43">
        <f t="shared" si="11"/>
        <v>0</v>
      </c>
      <c r="N48" s="44">
        <f t="shared" si="10"/>
        <v>998</v>
      </c>
      <c r="O48" s="102">
        <f>SUM(O41:O47)</f>
        <v>294.5</v>
      </c>
    </row>
    <row r="49" spans="1:15" s="59" customFormat="1" ht="20" thickBot="1">
      <c r="A49" s="39" t="s">
        <v>44</v>
      </c>
      <c r="B49" s="56">
        <f t="shared" ref="B49:L49" si="12">SUM(B17+B27+B39+B48)</f>
        <v>473</v>
      </c>
      <c r="C49" s="56">
        <f t="shared" si="12"/>
        <v>428</v>
      </c>
      <c r="D49" s="56">
        <f t="shared" si="12"/>
        <v>1183</v>
      </c>
      <c r="E49" s="56">
        <f t="shared" si="12"/>
        <v>558</v>
      </c>
      <c r="F49" s="56">
        <f t="shared" si="12"/>
        <v>528</v>
      </c>
      <c r="G49" s="56">
        <f t="shared" si="12"/>
        <v>383</v>
      </c>
      <c r="H49" s="56">
        <f t="shared" si="12"/>
        <v>645</v>
      </c>
      <c r="I49" s="56">
        <f t="shared" si="12"/>
        <v>525</v>
      </c>
      <c r="J49" s="56">
        <f t="shared" si="12"/>
        <v>495</v>
      </c>
      <c r="K49" s="56">
        <f t="shared" si="12"/>
        <v>517</v>
      </c>
      <c r="L49" s="56">
        <f t="shared" si="12"/>
        <v>189</v>
      </c>
      <c r="M49" s="56">
        <f>SUM(M17+M27+M39+M48)</f>
        <v>147</v>
      </c>
      <c r="N49" s="57">
        <f>SUM(N17+N27+N39+N48)</f>
        <v>6071</v>
      </c>
      <c r="O49" s="104">
        <f>SUM(O17+O27+O39+O48)</f>
        <v>979.60851370851378</v>
      </c>
    </row>
    <row r="50" spans="1:15" ht="17" thickTop="1"/>
  </sheetData>
  <phoneticPr fontId="27" type="noConversion"/>
  <pageMargins left="0.7" right="0.7" top="0.75" bottom="0.75" header="0.3" footer="0.3"/>
  <cellWatches>
    <cellWatch r="F111"/>
    <cellWatch r="G111"/>
    <cellWatch r="F112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Y50"/>
  <sheetViews>
    <sheetView workbookViewId="0">
      <pane xSplit="4380" ySplit="1420" topLeftCell="DQ1" activePane="bottomRight"/>
      <selection sqref="A1:XFD1048576"/>
      <selection pane="topRight" activeCell="J1" sqref="J1"/>
      <selection pane="bottomLeft" activeCell="A17" sqref="A17"/>
      <selection pane="bottomRight" activeCell="DW18" sqref="DW18"/>
    </sheetView>
  </sheetViews>
  <sheetFormatPr baseColWidth="10" defaultRowHeight="16"/>
  <cols>
    <col min="1" max="1" width="32.6640625" customWidth="1"/>
    <col min="2" max="7" width="10.83203125" style="2"/>
    <col min="9" max="9" width="10.83203125" style="1"/>
    <col min="10" max="15" width="10.83203125" style="2"/>
    <col min="17" max="17" width="10.83203125" style="1"/>
    <col min="18" max="23" width="10.83203125" style="2"/>
    <col min="25" max="25" width="10.83203125" style="1"/>
    <col min="26" max="31" width="10.83203125" style="2"/>
    <col min="33" max="33" width="10.83203125" style="1"/>
    <col min="34" max="39" width="10.83203125" style="2"/>
    <col min="41" max="41" width="10.83203125" style="1"/>
    <col min="42" max="47" width="10.83203125" style="2"/>
    <col min="49" max="49" width="10.83203125" style="1"/>
    <col min="50" max="55" width="10.83203125" style="2"/>
    <col min="57" max="57" width="10.83203125" style="1"/>
    <col min="58" max="63" width="10.83203125" style="2"/>
    <col min="65" max="65" width="10.83203125" style="1"/>
    <col min="66" max="71" width="10.83203125" style="2"/>
    <col min="73" max="73" width="10.83203125" style="1"/>
    <col min="74" max="79" width="10.83203125" style="2"/>
    <col min="81" max="81" width="10.83203125" style="1"/>
    <col min="82" max="87" width="10.83203125" style="2"/>
    <col min="89" max="89" width="10.83203125" style="1"/>
    <col min="90" max="95" width="10.83203125" style="2"/>
    <col min="97" max="97" width="10.83203125" style="1"/>
    <col min="98" max="103" width="10.83203125" style="2"/>
    <col min="105" max="105" width="10.83203125" style="1"/>
    <col min="106" max="111" width="10.83203125" style="2"/>
    <col min="113" max="113" width="10.83203125" style="1"/>
    <col min="114" max="119" width="10.83203125" style="2"/>
    <col min="121" max="121" width="10.83203125" style="1"/>
    <col min="122" max="127" width="10.83203125" style="2"/>
    <col min="129" max="129" width="10.83203125" style="1"/>
  </cols>
  <sheetData>
    <row r="1" spans="1:129">
      <c r="B1" s="3">
        <v>43752</v>
      </c>
      <c r="C1" s="3">
        <v>43753</v>
      </c>
      <c r="D1" s="3">
        <v>43754</v>
      </c>
      <c r="E1" s="3">
        <v>43755</v>
      </c>
      <c r="F1" s="3">
        <v>43756</v>
      </c>
      <c r="G1" s="3">
        <v>43757</v>
      </c>
      <c r="H1" s="3">
        <v>43758</v>
      </c>
      <c r="I1" s="6" t="s">
        <v>17</v>
      </c>
      <c r="J1" s="3">
        <v>43759</v>
      </c>
      <c r="K1" s="3">
        <v>43760</v>
      </c>
      <c r="L1" s="3">
        <v>43761</v>
      </c>
      <c r="M1" s="3">
        <v>43762</v>
      </c>
      <c r="N1" s="3">
        <v>43763</v>
      </c>
      <c r="O1" s="3">
        <v>43764</v>
      </c>
      <c r="P1" s="3">
        <v>43765</v>
      </c>
      <c r="Q1" s="6" t="s">
        <v>17</v>
      </c>
      <c r="R1" s="3">
        <v>43766</v>
      </c>
      <c r="S1" s="3">
        <v>43767</v>
      </c>
      <c r="T1" s="3">
        <v>43768</v>
      </c>
      <c r="U1" s="3">
        <v>43769</v>
      </c>
      <c r="V1" s="3">
        <v>43770</v>
      </c>
      <c r="W1" s="3">
        <v>43771</v>
      </c>
      <c r="X1" s="3">
        <v>43772</v>
      </c>
      <c r="Y1" s="6" t="s">
        <v>17</v>
      </c>
      <c r="Z1" s="3">
        <v>43773</v>
      </c>
      <c r="AA1" s="3">
        <v>43774</v>
      </c>
      <c r="AB1" s="3">
        <v>43775</v>
      </c>
      <c r="AC1" s="3">
        <v>43776</v>
      </c>
      <c r="AD1" s="3">
        <v>43777</v>
      </c>
      <c r="AE1" s="3">
        <v>43778</v>
      </c>
      <c r="AF1" s="3">
        <v>43779</v>
      </c>
      <c r="AG1" s="6" t="s">
        <v>17</v>
      </c>
      <c r="AH1" s="3">
        <v>43780</v>
      </c>
      <c r="AI1" s="3">
        <v>43781</v>
      </c>
      <c r="AJ1" s="3">
        <v>43782</v>
      </c>
      <c r="AK1" s="3">
        <v>43783</v>
      </c>
      <c r="AL1" s="3">
        <v>43784</v>
      </c>
      <c r="AM1" s="3">
        <v>43785</v>
      </c>
      <c r="AN1" s="3">
        <v>43786</v>
      </c>
      <c r="AO1" s="6" t="s">
        <v>17</v>
      </c>
      <c r="AP1" s="3">
        <v>43787</v>
      </c>
      <c r="AQ1" s="3">
        <v>43788</v>
      </c>
      <c r="AR1" s="3">
        <v>43789</v>
      </c>
      <c r="AS1" s="3">
        <v>43790</v>
      </c>
      <c r="AT1" s="3">
        <v>43791</v>
      </c>
      <c r="AU1" s="3">
        <v>43792</v>
      </c>
      <c r="AV1" s="3">
        <v>43793</v>
      </c>
      <c r="AW1" s="6" t="s">
        <v>17</v>
      </c>
      <c r="AX1" s="3">
        <v>43794</v>
      </c>
      <c r="AY1" s="3">
        <v>43795</v>
      </c>
      <c r="AZ1" s="3">
        <v>43796</v>
      </c>
      <c r="BA1" s="3">
        <v>43797</v>
      </c>
      <c r="BB1" s="3">
        <v>43798</v>
      </c>
      <c r="BC1" s="3">
        <v>43799</v>
      </c>
      <c r="BD1" s="3">
        <v>43800</v>
      </c>
      <c r="BE1" s="6" t="s">
        <v>17</v>
      </c>
      <c r="BF1" s="3">
        <v>43801</v>
      </c>
      <c r="BG1" s="3">
        <v>43802</v>
      </c>
      <c r="BH1" s="3">
        <v>43803</v>
      </c>
      <c r="BI1" s="3">
        <v>43804</v>
      </c>
      <c r="BJ1" s="3">
        <v>43805</v>
      </c>
      <c r="BK1" s="3">
        <v>43806</v>
      </c>
      <c r="BL1" s="3">
        <v>43807</v>
      </c>
      <c r="BM1" s="6" t="s">
        <v>17</v>
      </c>
      <c r="BN1" s="3">
        <v>43808</v>
      </c>
      <c r="BO1" s="3">
        <v>43809</v>
      </c>
      <c r="BP1" s="3">
        <v>43810</v>
      </c>
      <c r="BQ1" s="3">
        <v>43811</v>
      </c>
      <c r="BR1" s="3">
        <v>43812</v>
      </c>
      <c r="BS1" s="3">
        <v>43813</v>
      </c>
      <c r="BT1" s="3">
        <v>43814</v>
      </c>
      <c r="BU1" s="6" t="s">
        <v>17</v>
      </c>
      <c r="BV1" s="3">
        <v>43815</v>
      </c>
      <c r="BW1" s="3">
        <v>43816</v>
      </c>
      <c r="BX1" s="3">
        <v>43817</v>
      </c>
      <c r="BY1" s="3">
        <v>43818</v>
      </c>
      <c r="BZ1" s="3">
        <v>43819</v>
      </c>
      <c r="CA1" s="3">
        <v>43820</v>
      </c>
      <c r="CB1" s="3">
        <v>43821</v>
      </c>
      <c r="CC1" s="6" t="s">
        <v>17</v>
      </c>
      <c r="CD1" s="3">
        <v>43822</v>
      </c>
      <c r="CE1" s="3">
        <v>43823</v>
      </c>
      <c r="CF1" s="3">
        <v>43824</v>
      </c>
      <c r="CG1" s="3">
        <v>43825</v>
      </c>
      <c r="CH1" s="3">
        <v>43826</v>
      </c>
      <c r="CI1" s="3">
        <v>43827</v>
      </c>
      <c r="CJ1" s="3">
        <v>43828</v>
      </c>
      <c r="CK1" s="6" t="s">
        <v>17</v>
      </c>
      <c r="CL1" s="3">
        <v>43829</v>
      </c>
      <c r="CM1" s="3">
        <v>43830</v>
      </c>
      <c r="CN1" s="3">
        <v>43831</v>
      </c>
      <c r="CO1" s="3">
        <v>43832</v>
      </c>
      <c r="CP1" s="3">
        <v>43833</v>
      </c>
      <c r="CQ1" s="3">
        <v>43834</v>
      </c>
      <c r="CR1" s="3">
        <v>43835</v>
      </c>
      <c r="CS1" s="6" t="s">
        <v>17</v>
      </c>
      <c r="CT1" s="3">
        <v>43836</v>
      </c>
      <c r="CU1" s="3">
        <v>43837</v>
      </c>
      <c r="CV1" s="3">
        <v>43838</v>
      </c>
      <c r="CW1" s="3">
        <v>43839</v>
      </c>
      <c r="CX1" s="3">
        <v>43840</v>
      </c>
      <c r="CY1" s="3">
        <v>43841</v>
      </c>
      <c r="CZ1" s="3">
        <v>43842</v>
      </c>
      <c r="DA1" s="6" t="s">
        <v>17</v>
      </c>
      <c r="DB1" s="3">
        <v>43843</v>
      </c>
      <c r="DC1" s="3">
        <v>43844</v>
      </c>
      <c r="DD1" s="3">
        <v>43845</v>
      </c>
      <c r="DE1" s="3">
        <v>43846</v>
      </c>
      <c r="DF1" s="3">
        <v>43847</v>
      </c>
      <c r="DG1" s="3">
        <v>43848</v>
      </c>
      <c r="DH1" s="3">
        <v>43849</v>
      </c>
      <c r="DI1" s="6" t="s">
        <v>17</v>
      </c>
      <c r="DJ1" s="3">
        <v>43850</v>
      </c>
      <c r="DK1" s="3">
        <v>43851</v>
      </c>
      <c r="DL1" s="3">
        <v>43852</v>
      </c>
      <c r="DM1" s="3">
        <v>43853</v>
      </c>
      <c r="DN1" s="3">
        <v>43854</v>
      </c>
      <c r="DO1" s="3">
        <v>43855</v>
      </c>
      <c r="DP1" s="3">
        <v>43856</v>
      </c>
      <c r="DQ1" s="6" t="s">
        <v>17</v>
      </c>
      <c r="DR1" s="3">
        <v>43857</v>
      </c>
      <c r="DS1" s="3">
        <v>43858</v>
      </c>
      <c r="DT1" s="3">
        <v>43859</v>
      </c>
      <c r="DU1" s="3">
        <v>43860</v>
      </c>
      <c r="DV1" s="3">
        <v>43861</v>
      </c>
      <c r="DW1" s="3">
        <v>43862</v>
      </c>
      <c r="DX1" s="3">
        <v>43863</v>
      </c>
      <c r="DY1" s="6" t="s">
        <v>17</v>
      </c>
    </row>
    <row r="2" spans="1:129">
      <c r="A2" s="85"/>
      <c r="B2" s="86"/>
      <c r="C2" s="86"/>
      <c r="D2" s="86"/>
      <c r="E2" s="86"/>
      <c r="F2" s="86"/>
      <c r="G2" s="86"/>
      <c r="H2" s="86"/>
      <c r="I2" s="9"/>
      <c r="J2" s="86"/>
      <c r="K2" s="86"/>
      <c r="L2" s="86"/>
      <c r="M2" s="86"/>
      <c r="N2" s="86"/>
      <c r="O2" s="86"/>
      <c r="P2" s="86"/>
      <c r="Q2" s="9"/>
      <c r="R2" s="86"/>
      <c r="S2" s="86"/>
      <c r="T2" s="86"/>
      <c r="U2" s="86"/>
      <c r="V2" s="86"/>
      <c r="W2" s="86"/>
      <c r="X2" s="86"/>
      <c r="Y2" s="9"/>
      <c r="Z2" s="86"/>
      <c r="AA2" s="86"/>
      <c r="AB2" s="86"/>
      <c r="AC2" s="86"/>
      <c r="AD2" s="86"/>
      <c r="AE2" s="86"/>
      <c r="AF2" s="86"/>
      <c r="AG2" s="9"/>
      <c r="AH2" s="86"/>
      <c r="AI2" s="112" t="s">
        <v>97</v>
      </c>
      <c r="AJ2" s="86"/>
      <c r="AK2" s="86"/>
      <c r="AL2" s="86"/>
      <c r="AM2" s="86"/>
      <c r="AN2" s="86"/>
      <c r="AO2" s="9"/>
      <c r="AP2" s="9"/>
      <c r="AQ2" s="9"/>
      <c r="AR2" s="9"/>
      <c r="AS2" s="9"/>
      <c r="AT2" s="9"/>
      <c r="AU2" s="9"/>
      <c r="AV2" s="9"/>
      <c r="AW2" s="9"/>
      <c r="AX2" s="86"/>
      <c r="AY2" s="86"/>
      <c r="AZ2" s="86"/>
      <c r="BA2" s="86"/>
      <c r="BB2" s="86"/>
      <c r="BC2" s="86"/>
      <c r="BD2" s="86"/>
      <c r="BE2" s="9"/>
      <c r="BF2" s="9"/>
      <c r="BG2" s="9"/>
      <c r="BH2" s="9"/>
      <c r="BI2" s="9"/>
      <c r="BJ2" s="115" t="s">
        <v>97</v>
      </c>
      <c r="BK2" s="9"/>
      <c r="BL2" s="9"/>
      <c r="BM2" s="9"/>
      <c r="BN2" s="86"/>
      <c r="BO2" s="86"/>
      <c r="BP2" s="86"/>
      <c r="BQ2" s="86"/>
      <c r="BR2" s="86"/>
      <c r="BS2" s="86"/>
      <c r="BT2" s="86"/>
      <c r="BU2" s="9"/>
      <c r="BV2" s="86"/>
      <c r="BW2" s="86"/>
      <c r="BX2" s="86"/>
      <c r="BY2" s="106" t="s">
        <v>90</v>
      </c>
      <c r="BZ2" s="118"/>
      <c r="CA2" s="118"/>
      <c r="CB2" s="118"/>
      <c r="CC2" s="86"/>
      <c r="CD2" s="106" t="s">
        <v>90</v>
      </c>
      <c r="CE2" s="112"/>
      <c r="CF2" s="112" t="s">
        <v>95</v>
      </c>
      <c r="CG2" s="112" t="s">
        <v>96</v>
      </c>
      <c r="CH2" s="112"/>
      <c r="CI2" s="112"/>
      <c r="CJ2" s="112"/>
      <c r="CK2" s="9"/>
      <c r="CL2" s="132" t="s">
        <v>77</v>
      </c>
      <c r="CM2" s="132"/>
      <c r="CN2" s="132"/>
      <c r="CO2" s="132"/>
      <c r="CP2" s="132"/>
      <c r="CQ2" s="132"/>
      <c r="CR2" s="132"/>
      <c r="CS2" s="9"/>
      <c r="CT2" s="132" t="s">
        <v>77</v>
      </c>
      <c r="CU2" s="132"/>
      <c r="CV2" s="132"/>
      <c r="CW2" s="132"/>
      <c r="CX2" s="132"/>
      <c r="CY2" s="132"/>
      <c r="CZ2" s="132"/>
      <c r="DA2" s="9"/>
      <c r="DB2" s="132" t="s">
        <v>77</v>
      </c>
      <c r="DC2" s="132"/>
      <c r="DD2" s="132"/>
      <c r="DE2" s="132"/>
      <c r="DF2" s="132"/>
      <c r="DG2" s="132"/>
      <c r="DH2" s="132"/>
      <c r="DI2" s="9"/>
      <c r="DJ2" s="132" t="s">
        <v>77</v>
      </c>
      <c r="DK2" s="132"/>
      <c r="DL2" s="132"/>
      <c r="DM2" s="132"/>
      <c r="DN2" s="132"/>
      <c r="DO2" s="132"/>
      <c r="DP2" s="132"/>
      <c r="DQ2" s="9"/>
      <c r="DR2" s="132" t="s">
        <v>106</v>
      </c>
      <c r="DS2" s="132"/>
      <c r="DT2" s="132"/>
      <c r="DU2" s="132"/>
      <c r="DV2" s="132"/>
      <c r="DW2" s="132"/>
      <c r="DX2" s="132"/>
      <c r="DY2" s="9"/>
    </row>
    <row r="3" spans="1:129" ht="17" thickBot="1">
      <c r="B3" s="4" t="s">
        <v>2</v>
      </c>
      <c r="C3" s="4" t="s">
        <v>3</v>
      </c>
      <c r="D3" s="4" t="s">
        <v>4</v>
      </c>
      <c r="E3" s="4" t="s">
        <v>1</v>
      </c>
      <c r="F3" s="4" t="s">
        <v>5</v>
      </c>
      <c r="G3" s="4" t="s">
        <v>6</v>
      </c>
      <c r="H3" s="4" t="s">
        <v>7</v>
      </c>
      <c r="I3" s="5"/>
      <c r="J3" s="4" t="s">
        <v>2</v>
      </c>
      <c r="K3" s="4" t="s">
        <v>3</v>
      </c>
      <c r="L3" s="4" t="s">
        <v>4</v>
      </c>
      <c r="M3" s="4" t="s">
        <v>1</v>
      </c>
      <c r="N3" s="4" t="s">
        <v>5</v>
      </c>
      <c r="O3" s="4" t="s">
        <v>6</v>
      </c>
      <c r="P3" s="4" t="s">
        <v>7</v>
      </c>
      <c r="Q3" s="5"/>
      <c r="R3" s="4" t="s">
        <v>2</v>
      </c>
      <c r="S3" s="4" t="s">
        <v>3</v>
      </c>
      <c r="T3" s="4" t="s">
        <v>4</v>
      </c>
      <c r="U3" s="4" t="s">
        <v>1</v>
      </c>
      <c r="V3" s="4" t="s">
        <v>5</v>
      </c>
      <c r="W3" s="4" t="s">
        <v>6</v>
      </c>
      <c r="X3" s="4" t="s">
        <v>7</v>
      </c>
      <c r="Y3" s="5"/>
      <c r="Z3" s="4" t="s">
        <v>2</v>
      </c>
      <c r="AA3" s="4" t="s">
        <v>3</v>
      </c>
      <c r="AB3" s="4" t="s">
        <v>4</v>
      </c>
      <c r="AC3" s="4" t="s">
        <v>1</v>
      </c>
      <c r="AD3" s="4" t="s">
        <v>5</v>
      </c>
      <c r="AE3" s="4" t="s">
        <v>6</v>
      </c>
      <c r="AF3" s="4" t="s">
        <v>7</v>
      </c>
      <c r="AG3" s="5"/>
      <c r="AH3" s="4" t="s">
        <v>2</v>
      </c>
      <c r="AI3" s="4" t="s">
        <v>3</v>
      </c>
      <c r="AJ3" s="4" t="s">
        <v>4</v>
      </c>
      <c r="AK3" s="4" t="s">
        <v>1</v>
      </c>
      <c r="AL3" s="4" t="s">
        <v>5</v>
      </c>
      <c r="AM3" s="4" t="s">
        <v>6</v>
      </c>
      <c r="AN3" s="4" t="s">
        <v>7</v>
      </c>
      <c r="AO3" s="5"/>
      <c r="AP3" s="4" t="s">
        <v>2</v>
      </c>
      <c r="AQ3" s="4" t="s">
        <v>3</v>
      </c>
      <c r="AR3" s="4" t="s">
        <v>4</v>
      </c>
      <c r="AS3" s="4" t="s">
        <v>1</v>
      </c>
      <c r="AT3" s="4" t="s">
        <v>5</v>
      </c>
      <c r="AU3" s="4" t="s">
        <v>6</v>
      </c>
      <c r="AV3" s="4" t="s">
        <v>7</v>
      </c>
      <c r="AW3" s="5"/>
      <c r="AX3" s="4" t="s">
        <v>2</v>
      </c>
      <c r="AY3" s="4" t="s">
        <v>3</v>
      </c>
      <c r="AZ3" s="4" t="s">
        <v>4</v>
      </c>
      <c r="BA3" s="4" t="s">
        <v>1</v>
      </c>
      <c r="BB3" s="4" t="s">
        <v>5</v>
      </c>
      <c r="BC3" s="4" t="s">
        <v>6</v>
      </c>
      <c r="BD3" s="4" t="s">
        <v>7</v>
      </c>
      <c r="BE3" s="5"/>
      <c r="BF3" s="4" t="s">
        <v>2</v>
      </c>
      <c r="BG3" s="4" t="s">
        <v>3</v>
      </c>
      <c r="BH3" s="4" t="s">
        <v>4</v>
      </c>
      <c r="BI3" s="4" t="s">
        <v>1</v>
      </c>
      <c r="BJ3" s="4" t="s">
        <v>5</v>
      </c>
      <c r="BK3" s="4" t="s">
        <v>6</v>
      </c>
      <c r="BL3" s="4" t="s">
        <v>7</v>
      </c>
      <c r="BM3" s="5"/>
      <c r="BN3" s="4" t="s">
        <v>2</v>
      </c>
      <c r="BO3" s="4" t="s">
        <v>3</v>
      </c>
      <c r="BP3" s="4" t="s">
        <v>4</v>
      </c>
      <c r="BQ3" s="4" t="s">
        <v>1</v>
      </c>
      <c r="BR3" s="4" t="s">
        <v>5</v>
      </c>
      <c r="BS3" s="4" t="s">
        <v>6</v>
      </c>
      <c r="BT3" s="4" t="s">
        <v>7</v>
      </c>
      <c r="BU3" s="5"/>
      <c r="BV3" s="4" t="s">
        <v>2</v>
      </c>
      <c r="BW3" s="4" t="s">
        <v>3</v>
      </c>
      <c r="BX3" s="4" t="s">
        <v>4</v>
      </c>
      <c r="BY3" s="4" t="s">
        <v>1</v>
      </c>
      <c r="BZ3" s="4" t="s">
        <v>5</v>
      </c>
      <c r="CA3" s="4" t="s">
        <v>6</v>
      </c>
      <c r="CB3" s="4" t="s">
        <v>7</v>
      </c>
      <c r="CC3" s="5"/>
      <c r="CD3" s="4" t="s">
        <v>2</v>
      </c>
      <c r="CE3" s="4" t="s">
        <v>3</v>
      </c>
      <c r="CF3" s="4" t="s">
        <v>4</v>
      </c>
      <c r="CG3" s="4" t="s">
        <v>1</v>
      </c>
      <c r="CH3" s="4" t="s">
        <v>5</v>
      </c>
      <c r="CI3" s="4" t="s">
        <v>6</v>
      </c>
      <c r="CJ3" s="4" t="s">
        <v>7</v>
      </c>
      <c r="CK3" s="5"/>
      <c r="CL3" s="4" t="s">
        <v>2</v>
      </c>
      <c r="CM3" s="4" t="s">
        <v>3</v>
      </c>
      <c r="CN3" s="4" t="s">
        <v>4</v>
      </c>
      <c r="CO3" s="4" t="s">
        <v>1</v>
      </c>
      <c r="CP3" s="4" t="s">
        <v>5</v>
      </c>
      <c r="CQ3" s="4" t="s">
        <v>6</v>
      </c>
      <c r="CR3" s="4" t="s">
        <v>7</v>
      </c>
      <c r="CS3" s="5"/>
      <c r="CT3" s="4" t="s">
        <v>2</v>
      </c>
      <c r="CU3" s="4" t="s">
        <v>3</v>
      </c>
      <c r="CV3" s="4" t="s">
        <v>4</v>
      </c>
      <c r="CW3" s="4" t="s">
        <v>1</v>
      </c>
      <c r="CX3" s="4" t="s">
        <v>5</v>
      </c>
      <c r="CY3" s="4" t="s">
        <v>6</v>
      </c>
      <c r="CZ3" s="4" t="s">
        <v>7</v>
      </c>
      <c r="DA3" s="5"/>
      <c r="DB3" s="4" t="s">
        <v>2</v>
      </c>
      <c r="DC3" s="4" t="s">
        <v>3</v>
      </c>
      <c r="DD3" s="4" t="s">
        <v>4</v>
      </c>
      <c r="DE3" s="4" t="s">
        <v>1</v>
      </c>
      <c r="DF3" s="4" t="s">
        <v>5</v>
      </c>
      <c r="DG3" s="4" t="s">
        <v>6</v>
      </c>
      <c r="DH3" s="4" t="s">
        <v>7</v>
      </c>
      <c r="DI3" s="5"/>
      <c r="DJ3" s="4" t="s">
        <v>2</v>
      </c>
      <c r="DK3" s="4" t="s">
        <v>3</v>
      </c>
      <c r="DL3" s="4" t="s">
        <v>4</v>
      </c>
      <c r="DM3" s="4" t="s">
        <v>1</v>
      </c>
      <c r="DN3" s="4" t="s">
        <v>5</v>
      </c>
      <c r="DO3" s="4" t="s">
        <v>6</v>
      </c>
      <c r="DP3" s="4" t="s">
        <v>7</v>
      </c>
      <c r="DQ3" s="5"/>
      <c r="DR3" s="4" t="s">
        <v>2</v>
      </c>
      <c r="DS3" s="4" t="s">
        <v>3</v>
      </c>
      <c r="DT3" s="4" t="s">
        <v>4</v>
      </c>
      <c r="DU3" s="4" t="s">
        <v>1</v>
      </c>
      <c r="DV3" s="4" t="s">
        <v>5</v>
      </c>
      <c r="DW3" s="4" t="s">
        <v>6</v>
      </c>
      <c r="DX3" s="4" t="s">
        <v>7</v>
      </c>
      <c r="DY3" s="5"/>
    </row>
    <row r="4" spans="1:129" ht="17" thickTop="1">
      <c r="A4" s="38" t="s">
        <v>22</v>
      </c>
      <c r="H4" s="2"/>
      <c r="I4" s="9"/>
      <c r="P4" s="2"/>
      <c r="Q4" s="9"/>
      <c r="X4" s="2"/>
      <c r="Y4" s="9"/>
      <c r="AF4" s="2"/>
      <c r="AG4" s="9"/>
      <c r="AN4" s="2"/>
      <c r="AO4" s="9"/>
      <c r="AV4" s="2"/>
      <c r="AW4" s="9"/>
      <c r="BD4" s="2"/>
      <c r="BE4" s="9"/>
      <c r="BL4" s="2"/>
      <c r="BM4" s="9"/>
      <c r="BT4" s="2"/>
      <c r="BU4" s="9"/>
      <c r="CB4" s="2"/>
      <c r="CC4" s="9"/>
      <c r="CJ4" s="2"/>
      <c r="CK4" s="9"/>
      <c r="CR4" s="2"/>
      <c r="CS4" s="9"/>
      <c r="CZ4" s="2"/>
      <c r="DA4" s="9"/>
      <c r="DH4" s="2"/>
      <c r="DI4" s="9"/>
      <c r="DP4" s="2"/>
      <c r="DQ4" s="9"/>
      <c r="DX4" s="2"/>
      <c r="DY4" s="9"/>
    </row>
    <row r="5" spans="1:129">
      <c r="A5" s="29" t="s">
        <v>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>SUM(J5:P5)</f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>SUM(R5:X5)</f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1">
        <f>SUM(Z5:AF5)</f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11">
        <f>SUM(AH5:AN5)</f>
        <v>0</v>
      </c>
      <c r="AP5" s="2">
        <v>0</v>
      </c>
      <c r="AQ5" s="2">
        <v>0</v>
      </c>
      <c r="AR5" s="2">
        <v>0</v>
      </c>
      <c r="AS5" s="2">
        <v>3</v>
      </c>
      <c r="AT5" s="2">
        <v>1</v>
      </c>
      <c r="AU5" s="2">
        <v>0</v>
      </c>
      <c r="AV5" s="2">
        <v>0</v>
      </c>
      <c r="AW5" s="11">
        <f>SUM(AP5:AV5)</f>
        <v>4</v>
      </c>
      <c r="AX5" s="2">
        <v>0</v>
      </c>
      <c r="AY5" s="2">
        <v>0</v>
      </c>
      <c r="AZ5" s="2">
        <v>0</v>
      </c>
      <c r="BA5" s="2">
        <v>4</v>
      </c>
      <c r="BB5" s="2">
        <v>2</v>
      </c>
      <c r="BC5" s="2">
        <v>0</v>
      </c>
      <c r="BD5" s="2">
        <v>0</v>
      </c>
      <c r="BE5" s="11">
        <f>SUM(AX5:BD5)</f>
        <v>6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0</v>
      </c>
      <c r="BL5" s="2">
        <v>0</v>
      </c>
      <c r="BM5" s="11">
        <f>SUM(BF5:BL5)</f>
        <v>4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11">
        <f>SUM(BN5:BT5)</f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11">
        <f>SUM(BV5:CB5)</f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11">
        <f>SUM(CD5:CJ5)</f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11">
        <f>SUM(CL5:CR5)</f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11">
        <f>SUM(CT5:CZ5)</f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11">
        <f>SUM(DB5:DH5)</f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11">
        <f>SUM(DJ5:DP5)</f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11">
        <f>SUM(DR5:DX5)</f>
        <v>0</v>
      </c>
    </row>
    <row r="6" spans="1:129">
      <c r="A6" s="29" t="s">
        <v>9</v>
      </c>
      <c r="B6" s="2">
        <v>3</v>
      </c>
      <c r="C6" s="2">
        <v>10</v>
      </c>
      <c r="D6" s="2">
        <v>7</v>
      </c>
      <c r="E6" s="2">
        <v>9</v>
      </c>
      <c r="F6" s="2">
        <v>0</v>
      </c>
      <c r="G6" s="2">
        <v>7</v>
      </c>
      <c r="H6" s="2">
        <v>0</v>
      </c>
      <c r="I6" s="11">
        <f t="shared" ref="I6:I16" si="0">SUM(B6:H6)</f>
        <v>36</v>
      </c>
      <c r="J6" s="2">
        <v>3</v>
      </c>
      <c r="K6" s="2">
        <v>9</v>
      </c>
      <c r="L6" s="2">
        <v>8</v>
      </c>
      <c r="M6" s="2">
        <v>8</v>
      </c>
      <c r="N6" s="2">
        <v>0</v>
      </c>
      <c r="O6" s="2">
        <v>8</v>
      </c>
      <c r="P6" s="2">
        <v>0</v>
      </c>
      <c r="Q6" s="11">
        <f t="shared" ref="Q6:Q16" si="1">SUM(J6:P6)</f>
        <v>36</v>
      </c>
      <c r="R6" s="2">
        <v>3</v>
      </c>
      <c r="S6" s="2">
        <v>10</v>
      </c>
      <c r="T6" s="2">
        <v>8</v>
      </c>
      <c r="U6" s="2">
        <v>7</v>
      </c>
      <c r="V6" s="2">
        <v>0</v>
      </c>
      <c r="W6" s="2">
        <v>13</v>
      </c>
      <c r="X6" s="2">
        <v>0</v>
      </c>
      <c r="Y6" s="11">
        <f t="shared" ref="Y6:Y16" si="2">SUM(R6:X6)</f>
        <v>41</v>
      </c>
      <c r="Z6" s="2">
        <v>3</v>
      </c>
      <c r="AA6" s="2">
        <v>11</v>
      </c>
      <c r="AB6" s="2">
        <v>7</v>
      </c>
      <c r="AC6" s="2">
        <v>6</v>
      </c>
      <c r="AD6" s="2">
        <v>0</v>
      </c>
      <c r="AE6" s="2">
        <v>12</v>
      </c>
      <c r="AF6" s="2">
        <v>0</v>
      </c>
      <c r="AG6" s="11">
        <f t="shared" ref="AG6:AG16" si="3">SUM(Z6:AF6)</f>
        <v>39</v>
      </c>
      <c r="AH6" s="2">
        <v>2</v>
      </c>
      <c r="AI6" s="2">
        <v>0</v>
      </c>
      <c r="AJ6" s="2">
        <v>7</v>
      </c>
      <c r="AK6" s="2">
        <v>10</v>
      </c>
      <c r="AL6" s="2">
        <v>0</v>
      </c>
      <c r="AM6" s="2">
        <v>12</v>
      </c>
      <c r="AN6" s="2">
        <v>0</v>
      </c>
      <c r="AO6" s="11">
        <f t="shared" ref="AO6:AO16" si="4">SUM(AH6:AN6)</f>
        <v>31</v>
      </c>
      <c r="AP6" s="2">
        <v>3</v>
      </c>
      <c r="AQ6" s="2">
        <v>11</v>
      </c>
      <c r="AR6" s="2">
        <v>7</v>
      </c>
      <c r="AS6" s="2">
        <v>10</v>
      </c>
      <c r="AT6" s="2">
        <v>3</v>
      </c>
      <c r="AU6" s="2">
        <v>12</v>
      </c>
      <c r="AV6" s="2">
        <v>0</v>
      </c>
      <c r="AW6" s="11">
        <f t="shared" ref="AW6:AW16" si="5">SUM(AP6:AV6)</f>
        <v>46</v>
      </c>
      <c r="AX6" s="2">
        <v>4</v>
      </c>
      <c r="AY6" s="2">
        <v>10</v>
      </c>
      <c r="AZ6" s="2">
        <v>7</v>
      </c>
      <c r="BA6" s="2">
        <v>6</v>
      </c>
      <c r="BB6" s="2">
        <v>4</v>
      </c>
      <c r="BC6" s="2">
        <v>13</v>
      </c>
      <c r="BD6" s="2">
        <v>0</v>
      </c>
      <c r="BE6" s="11">
        <f t="shared" ref="BE6:BE16" si="6">SUM(AX6:BD6)</f>
        <v>44</v>
      </c>
      <c r="BF6" s="2">
        <v>5</v>
      </c>
      <c r="BG6" s="2">
        <v>12</v>
      </c>
      <c r="BH6" s="2">
        <v>7</v>
      </c>
      <c r="BI6" s="2">
        <v>6</v>
      </c>
      <c r="BJ6" s="2">
        <v>0</v>
      </c>
      <c r="BK6" s="2">
        <v>12</v>
      </c>
      <c r="BL6" s="2">
        <v>0</v>
      </c>
      <c r="BM6" s="11">
        <f t="shared" ref="BM6:BM16" si="7">SUM(BF6:BL6)</f>
        <v>42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11">
        <f t="shared" ref="BU6:BU16" si="8">SUM(BN6:BT6)</f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11">
        <f t="shared" ref="CC6:CC16" si="9">SUM(BV6:CB6)</f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11">
        <f t="shared" ref="CK6:CK16" si="10">SUM(CD6:CJ6)</f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11">
        <f t="shared" ref="CS6:CS16" si="11">SUM(CL6:CR6)</f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11">
        <f t="shared" ref="DA6:DA16" si="12">SUM(CT6:CZ6)</f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11">
        <f t="shared" ref="DI6:DI16" si="13">SUM(DB6:DH6)</f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11">
        <f t="shared" ref="DQ6:DQ16" si="14">SUM(DJ6:DP6)</f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11">
        <f t="shared" ref="DY6:DY16" si="15">SUM(DR6:DX6)</f>
        <v>0</v>
      </c>
    </row>
    <row r="7" spans="1:129">
      <c r="A7" s="29" t="s">
        <v>10</v>
      </c>
      <c r="B7" s="2">
        <v>3</v>
      </c>
      <c r="C7" s="2">
        <v>6</v>
      </c>
      <c r="D7" s="2">
        <v>4</v>
      </c>
      <c r="E7" s="2">
        <v>5</v>
      </c>
      <c r="F7" s="2">
        <v>0</v>
      </c>
      <c r="G7" s="2">
        <v>8</v>
      </c>
      <c r="H7" s="2">
        <v>0</v>
      </c>
      <c r="I7" s="11">
        <f t="shared" si="0"/>
        <v>26</v>
      </c>
      <c r="J7" s="2">
        <v>3</v>
      </c>
      <c r="K7" s="2">
        <v>7</v>
      </c>
      <c r="L7" s="2">
        <v>8</v>
      </c>
      <c r="M7" s="2">
        <v>7</v>
      </c>
      <c r="N7" s="2">
        <v>0</v>
      </c>
      <c r="O7" s="2">
        <v>8</v>
      </c>
      <c r="P7" s="2">
        <v>0</v>
      </c>
      <c r="Q7" s="11">
        <f t="shared" si="1"/>
        <v>33</v>
      </c>
      <c r="R7" s="2">
        <v>3</v>
      </c>
      <c r="S7" s="2">
        <v>7</v>
      </c>
      <c r="T7" s="2">
        <v>8</v>
      </c>
      <c r="U7" s="2">
        <v>7</v>
      </c>
      <c r="V7" s="2">
        <v>0</v>
      </c>
      <c r="W7" s="2">
        <v>8</v>
      </c>
      <c r="X7" s="2">
        <v>0</v>
      </c>
      <c r="Y7" s="11">
        <f t="shared" si="2"/>
        <v>33</v>
      </c>
      <c r="Z7" s="2">
        <v>4</v>
      </c>
      <c r="AA7" s="2">
        <v>6</v>
      </c>
      <c r="AB7" s="2">
        <v>6</v>
      </c>
      <c r="AC7" s="2">
        <v>8</v>
      </c>
      <c r="AD7" s="2">
        <v>0</v>
      </c>
      <c r="AE7" s="2">
        <v>10</v>
      </c>
      <c r="AF7" s="2">
        <v>0</v>
      </c>
      <c r="AG7" s="11">
        <f t="shared" si="3"/>
        <v>34</v>
      </c>
      <c r="AH7" s="2">
        <v>4</v>
      </c>
      <c r="AI7" s="2">
        <v>0</v>
      </c>
      <c r="AJ7" s="2">
        <v>8</v>
      </c>
      <c r="AK7" s="2">
        <v>8</v>
      </c>
      <c r="AL7" s="2">
        <v>0</v>
      </c>
      <c r="AM7" s="2">
        <v>13</v>
      </c>
      <c r="AN7" s="2">
        <v>0</v>
      </c>
      <c r="AO7" s="11">
        <f t="shared" si="4"/>
        <v>33</v>
      </c>
      <c r="AP7" s="2">
        <v>0</v>
      </c>
      <c r="AQ7" s="2">
        <v>6</v>
      </c>
      <c r="AR7" s="2">
        <v>8</v>
      </c>
      <c r="AS7" s="2">
        <v>9</v>
      </c>
      <c r="AT7" s="2">
        <v>4</v>
      </c>
      <c r="AU7" s="2">
        <v>14</v>
      </c>
      <c r="AV7" s="2">
        <v>0</v>
      </c>
      <c r="AW7" s="11">
        <f t="shared" si="5"/>
        <v>41</v>
      </c>
      <c r="AX7" s="2">
        <v>0</v>
      </c>
      <c r="AY7" s="2">
        <v>8</v>
      </c>
      <c r="AZ7" s="2">
        <v>7</v>
      </c>
      <c r="BA7" s="2">
        <v>7</v>
      </c>
      <c r="BB7" s="2">
        <v>3</v>
      </c>
      <c r="BC7" s="2">
        <v>12</v>
      </c>
      <c r="BD7" s="2">
        <v>0</v>
      </c>
      <c r="BE7" s="11">
        <f t="shared" si="6"/>
        <v>37</v>
      </c>
      <c r="BF7" s="2">
        <v>4</v>
      </c>
      <c r="BG7" s="2">
        <v>7</v>
      </c>
      <c r="BH7" s="2">
        <v>8</v>
      </c>
      <c r="BI7" s="2">
        <v>7</v>
      </c>
      <c r="BJ7" s="2">
        <v>0</v>
      </c>
      <c r="BK7" s="2">
        <v>12</v>
      </c>
      <c r="BL7" s="2">
        <v>0</v>
      </c>
      <c r="BM7" s="11">
        <f t="shared" si="7"/>
        <v>38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11">
        <f t="shared" si="8"/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11">
        <f t="shared" si="9"/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11">
        <f t="shared" si="10"/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11">
        <f t="shared" si="11"/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11">
        <f t="shared" si="12"/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11">
        <f t="shared" si="13"/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11">
        <f t="shared" si="14"/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11">
        <f t="shared" si="15"/>
        <v>0</v>
      </c>
    </row>
    <row r="8" spans="1:129">
      <c r="A8" s="29" t="s">
        <v>11</v>
      </c>
      <c r="B8" s="2">
        <v>3</v>
      </c>
      <c r="C8" s="2">
        <v>4</v>
      </c>
      <c r="D8" s="2">
        <v>7</v>
      </c>
      <c r="E8" s="2">
        <v>3</v>
      </c>
      <c r="F8" s="2">
        <v>0</v>
      </c>
      <c r="G8" s="2">
        <v>8</v>
      </c>
      <c r="H8" s="2">
        <v>0</v>
      </c>
      <c r="I8" s="11">
        <f t="shared" si="0"/>
        <v>25</v>
      </c>
      <c r="J8" s="2">
        <v>4</v>
      </c>
      <c r="K8" s="2">
        <v>4</v>
      </c>
      <c r="L8" s="2">
        <v>8</v>
      </c>
      <c r="M8" s="2">
        <v>3</v>
      </c>
      <c r="N8" s="2">
        <v>0</v>
      </c>
      <c r="O8" s="2">
        <v>8</v>
      </c>
      <c r="P8" s="2">
        <v>0</v>
      </c>
      <c r="Q8" s="11">
        <f t="shared" si="1"/>
        <v>27</v>
      </c>
      <c r="R8" s="2">
        <v>4</v>
      </c>
      <c r="S8" s="2">
        <v>4</v>
      </c>
      <c r="T8" s="2">
        <v>8</v>
      </c>
      <c r="U8" s="2">
        <v>3</v>
      </c>
      <c r="V8" s="2">
        <v>0</v>
      </c>
      <c r="W8" s="2">
        <v>10</v>
      </c>
      <c r="X8" s="2">
        <v>0</v>
      </c>
      <c r="Y8" s="11">
        <f t="shared" si="2"/>
        <v>29</v>
      </c>
      <c r="Z8" s="2">
        <v>5</v>
      </c>
      <c r="AA8" s="2">
        <v>6</v>
      </c>
      <c r="AB8" s="2">
        <v>9</v>
      </c>
      <c r="AC8" s="2">
        <v>2</v>
      </c>
      <c r="AD8" s="2">
        <v>0</v>
      </c>
      <c r="AE8" s="2">
        <v>10</v>
      </c>
      <c r="AF8" s="2">
        <v>0</v>
      </c>
      <c r="AG8" s="11">
        <f t="shared" si="3"/>
        <v>32</v>
      </c>
      <c r="AH8" s="2">
        <v>3</v>
      </c>
      <c r="AI8" s="2">
        <v>0</v>
      </c>
      <c r="AJ8" s="2">
        <v>8</v>
      </c>
      <c r="AK8" s="2">
        <v>4</v>
      </c>
      <c r="AL8" s="2">
        <v>0</v>
      </c>
      <c r="AM8" s="2">
        <v>9</v>
      </c>
      <c r="AN8" s="2">
        <v>0</v>
      </c>
      <c r="AO8" s="11">
        <f t="shared" si="4"/>
        <v>24</v>
      </c>
      <c r="AP8" s="2">
        <v>6</v>
      </c>
      <c r="AQ8" s="2">
        <v>6</v>
      </c>
      <c r="AR8" s="2">
        <v>9</v>
      </c>
      <c r="AS8" s="2">
        <v>4</v>
      </c>
      <c r="AT8" s="2">
        <v>7</v>
      </c>
      <c r="AU8" s="2">
        <v>8</v>
      </c>
      <c r="AV8" s="2">
        <v>0</v>
      </c>
      <c r="AW8" s="11">
        <f t="shared" si="5"/>
        <v>40</v>
      </c>
      <c r="AX8" s="2">
        <v>2</v>
      </c>
      <c r="AY8" s="2">
        <v>4</v>
      </c>
      <c r="AZ8" s="2">
        <v>9</v>
      </c>
      <c r="BA8" s="2">
        <v>3</v>
      </c>
      <c r="BB8" s="2">
        <v>6</v>
      </c>
      <c r="BC8" s="2">
        <v>9</v>
      </c>
      <c r="BD8" s="2">
        <v>0</v>
      </c>
      <c r="BE8" s="11">
        <f t="shared" si="6"/>
        <v>33</v>
      </c>
      <c r="BF8" s="2">
        <v>4</v>
      </c>
      <c r="BG8" s="2">
        <v>6</v>
      </c>
      <c r="BH8" s="2">
        <v>6</v>
      </c>
      <c r="BI8" s="2">
        <v>3</v>
      </c>
      <c r="BJ8" s="2">
        <v>0</v>
      </c>
      <c r="BK8" s="2">
        <v>9</v>
      </c>
      <c r="BL8" s="2">
        <v>0</v>
      </c>
      <c r="BM8" s="11">
        <f t="shared" si="7"/>
        <v>28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11">
        <f t="shared" si="8"/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11">
        <f t="shared" si="9"/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11">
        <f t="shared" si="10"/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11">
        <f t="shared" si="11"/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11">
        <f t="shared" si="12"/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11">
        <f t="shared" si="13"/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11">
        <f t="shared" si="14"/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11">
        <f t="shared" si="15"/>
        <v>0</v>
      </c>
    </row>
    <row r="9" spans="1:129">
      <c r="A9" s="29" t="s">
        <v>12</v>
      </c>
      <c r="B9" s="2">
        <v>0</v>
      </c>
      <c r="C9" s="2">
        <v>11</v>
      </c>
      <c r="D9" s="2">
        <v>10</v>
      </c>
      <c r="E9" s="2">
        <v>5</v>
      </c>
      <c r="F9" s="2">
        <v>0</v>
      </c>
      <c r="G9" s="2">
        <v>0</v>
      </c>
      <c r="H9" s="2">
        <v>0</v>
      </c>
      <c r="I9" s="11">
        <f t="shared" si="0"/>
        <v>26</v>
      </c>
      <c r="J9" s="2">
        <v>0</v>
      </c>
      <c r="K9" s="2">
        <v>14</v>
      </c>
      <c r="L9" s="2">
        <v>10</v>
      </c>
      <c r="M9" s="2">
        <v>5</v>
      </c>
      <c r="N9" s="2">
        <v>0</v>
      </c>
      <c r="O9" s="2">
        <v>0</v>
      </c>
      <c r="P9" s="2">
        <v>0</v>
      </c>
      <c r="Q9" s="11">
        <f t="shared" si="1"/>
        <v>29</v>
      </c>
      <c r="R9" s="2">
        <v>0</v>
      </c>
      <c r="S9" s="2">
        <v>15</v>
      </c>
      <c r="T9" s="2">
        <v>0</v>
      </c>
      <c r="U9" s="2">
        <v>3</v>
      </c>
      <c r="V9" s="2">
        <v>0</v>
      </c>
      <c r="W9" s="2">
        <v>0</v>
      </c>
      <c r="X9" s="2">
        <v>0</v>
      </c>
      <c r="Y9" s="11">
        <f t="shared" si="2"/>
        <v>18</v>
      </c>
      <c r="Z9" s="2">
        <v>0</v>
      </c>
      <c r="AA9" s="2">
        <v>16</v>
      </c>
      <c r="AB9" s="2">
        <v>0</v>
      </c>
      <c r="AC9" s="2">
        <v>6</v>
      </c>
      <c r="AD9" s="2">
        <v>0</v>
      </c>
      <c r="AE9" s="2">
        <v>0</v>
      </c>
      <c r="AF9" s="2">
        <v>0</v>
      </c>
      <c r="AG9" s="11">
        <f t="shared" si="3"/>
        <v>22</v>
      </c>
      <c r="AH9" s="2">
        <v>9</v>
      </c>
      <c r="AI9" s="2">
        <v>0</v>
      </c>
      <c r="AJ9" s="2">
        <v>0</v>
      </c>
      <c r="AK9" s="2">
        <v>7</v>
      </c>
      <c r="AL9" s="2">
        <v>0</v>
      </c>
      <c r="AM9" s="2">
        <v>0</v>
      </c>
      <c r="AN9" s="2">
        <v>0</v>
      </c>
      <c r="AO9" s="11">
        <f t="shared" si="4"/>
        <v>16</v>
      </c>
      <c r="AP9" s="2">
        <v>0</v>
      </c>
      <c r="AQ9" s="2">
        <v>17</v>
      </c>
      <c r="AR9" s="2">
        <v>0</v>
      </c>
      <c r="AS9" s="2">
        <v>6</v>
      </c>
      <c r="AT9" s="2">
        <v>0</v>
      </c>
      <c r="AU9" s="2">
        <v>0</v>
      </c>
      <c r="AV9" s="2">
        <v>0</v>
      </c>
      <c r="AW9" s="11">
        <f t="shared" si="5"/>
        <v>23</v>
      </c>
      <c r="AX9" s="2">
        <v>0</v>
      </c>
      <c r="AY9" s="2">
        <v>17</v>
      </c>
      <c r="AZ9" s="2">
        <v>0</v>
      </c>
      <c r="BA9" s="2">
        <v>5</v>
      </c>
      <c r="BB9" s="2">
        <v>0</v>
      </c>
      <c r="BC9" s="2">
        <v>0</v>
      </c>
      <c r="BD9" s="2">
        <v>0</v>
      </c>
      <c r="BE9" s="11">
        <f t="shared" si="6"/>
        <v>22</v>
      </c>
      <c r="BF9" s="2">
        <v>0</v>
      </c>
      <c r="BG9" s="2">
        <v>16</v>
      </c>
      <c r="BH9" s="2">
        <v>0</v>
      </c>
      <c r="BI9" s="2">
        <v>4</v>
      </c>
      <c r="BJ9" s="2">
        <v>0</v>
      </c>
      <c r="BK9" s="2">
        <v>0</v>
      </c>
      <c r="BL9" s="2">
        <v>0</v>
      </c>
      <c r="BM9" s="11">
        <f t="shared" si="7"/>
        <v>20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11">
        <f t="shared" si="8"/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11">
        <f t="shared" si="9"/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11">
        <f t="shared" si="10"/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11">
        <f t="shared" si="11"/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11">
        <f t="shared" si="12"/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11">
        <f t="shared" si="13"/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11">
        <f t="shared" si="14"/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11">
        <f t="shared" si="15"/>
        <v>0</v>
      </c>
    </row>
    <row r="10" spans="1:129">
      <c r="A10" s="29" t="s">
        <v>24</v>
      </c>
      <c r="B10" s="2">
        <v>9</v>
      </c>
      <c r="C10" s="2">
        <v>12</v>
      </c>
      <c r="D10" s="2">
        <v>0</v>
      </c>
      <c r="E10" s="2">
        <v>14</v>
      </c>
      <c r="F10" s="2">
        <v>12</v>
      </c>
      <c r="G10" s="2">
        <v>0</v>
      </c>
      <c r="H10" s="2">
        <v>0</v>
      </c>
      <c r="I10" s="11">
        <f t="shared" si="0"/>
        <v>47</v>
      </c>
      <c r="J10" s="2">
        <v>13</v>
      </c>
      <c r="K10" s="2">
        <v>12</v>
      </c>
      <c r="L10" s="2">
        <v>0</v>
      </c>
      <c r="M10" s="2">
        <v>14</v>
      </c>
      <c r="N10" s="2">
        <v>10</v>
      </c>
      <c r="O10" s="2">
        <v>0</v>
      </c>
      <c r="P10" s="2">
        <v>0</v>
      </c>
      <c r="Q10" s="11">
        <f t="shared" si="1"/>
        <v>49</v>
      </c>
      <c r="R10" s="2">
        <v>10</v>
      </c>
      <c r="S10" s="2">
        <v>12</v>
      </c>
      <c r="T10" s="2">
        <v>12</v>
      </c>
      <c r="U10" s="2">
        <v>10</v>
      </c>
      <c r="V10" s="2">
        <v>12</v>
      </c>
      <c r="W10" s="2">
        <v>0</v>
      </c>
      <c r="X10" s="2">
        <v>0</v>
      </c>
      <c r="Y10" s="11">
        <f t="shared" si="2"/>
        <v>56</v>
      </c>
      <c r="Z10" s="2">
        <v>12</v>
      </c>
      <c r="AA10" s="2">
        <v>14</v>
      </c>
      <c r="AB10" s="2">
        <v>9</v>
      </c>
      <c r="AC10" s="2">
        <v>14</v>
      </c>
      <c r="AD10" s="2">
        <v>10</v>
      </c>
      <c r="AE10" s="2">
        <v>0</v>
      </c>
      <c r="AF10" s="2">
        <v>0</v>
      </c>
      <c r="AG10" s="11">
        <f t="shared" si="3"/>
        <v>59</v>
      </c>
      <c r="AH10" s="2">
        <v>0</v>
      </c>
      <c r="AI10" s="2">
        <v>0</v>
      </c>
      <c r="AJ10" s="2">
        <v>10</v>
      </c>
      <c r="AK10" s="2">
        <v>16</v>
      </c>
      <c r="AL10" s="2">
        <v>0</v>
      </c>
      <c r="AM10" s="2">
        <v>0</v>
      </c>
      <c r="AN10" s="2">
        <v>0</v>
      </c>
      <c r="AO10" s="11">
        <f t="shared" si="4"/>
        <v>26</v>
      </c>
      <c r="AP10" s="2">
        <v>10</v>
      </c>
      <c r="AQ10" s="2">
        <v>10</v>
      </c>
      <c r="AR10" s="2">
        <v>8</v>
      </c>
      <c r="AS10" s="2">
        <v>12</v>
      </c>
      <c r="AT10" s="2">
        <v>0</v>
      </c>
      <c r="AU10" s="2">
        <v>0</v>
      </c>
      <c r="AV10" s="2">
        <v>0</v>
      </c>
      <c r="AW10" s="11">
        <f t="shared" si="5"/>
        <v>40</v>
      </c>
      <c r="AX10" s="2">
        <v>12</v>
      </c>
      <c r="AY10" s="2">
        <v>10</v>
      </c>
      <c r="AZ10" s="2">
        <v>10</v>
      </c>
      <c r="BA10" s="2">
        <v>13</v>
      </c>
      <c r="BB10" s="2">
        <v>0</v>
      </c>
      <c r="BC10" s="2">
        <v>0</v>
      </c>
      <c r="BD10" s="2">
        <v>0</v>
      </c>
      <c r="BE10" s="11">
        <f t="shared" si="6"/>
        <v>45</v>
      </c>
      <c r="BF10" s="2">
        <v>12</v>
      </c>
      <c r="BG10" s="2">
        <v>10</v>
      </c>
      <c r="BH10" s="2">
        <v>9</v>
      </c>
      <c r="BI10" s="2">
        <v>12</v>
      </c>
      <c r="BJ10" s="2">
        <v>0</v>
      </c>
      <c r="BK10" s="2">
        <v>0</v>
      </c>
      <c r="BL10" s="2">
        <v>0</v>
      </c>
      <c r="BM10" s="11">
        <f t="shared" si="7"/>
        <v>43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11">
        <f t="shared" si="8"/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9"/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11">
        <f t="shared" si="10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11">
        <f t="shared" si="11"/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11">
        <f t="shared" si="12"/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11">
        <f t="shared" si="13"/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11">
        <f t="shared" si="14"/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11">
        <f t="shared" si="15"/>
        <v>0</v>
      </c>
    </row>
    <row r="11" spans="1:129">
      <c r="A11" s="29" t="s">
        <v>13</v>
      </c>
      <c r="B11" s="2">
        <v>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0"/>
        <v>5</v>
      </c>
      <c r="J11" s="2">
        <v>5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1"/>
        <v>5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2"/>
        <v>0</v>
      </c>
      <c r="Z11" s="2">
        <v>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3"/>
        <v>5</v>
      </c>
      <c r="AH11" s="2">
        <v>6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4"/>
        <v>6</v>
      </c>
      <c r="AP11" s="2">
        <v>10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5"/>
        <v>10</v>
      </c>
      <c r="AX11" s="2">
        <v>8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6"/>
        <v>8</v>
      </c>
      <c r="BF11" s="2">
        <v>8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7"/>
        <v>8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8"/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9"/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11">
        <f t="shared" si="10"/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11">
        <f t="shared" si="11"/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11">
        <f t="shared" si="12"/>
        <v>0</v>
      </c>
      <c r="DB11" s="2">
        <v>8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11">
        <f t="shared" si="13"/>
        <v>8</v>
      </c>
      <c r="DJ11" s="2">
        <v>4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11">
        <f t="shared" si="14"/>
        <v>4</v>
      </c>
      <c r="DR11" s="2">
        <v>6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11">
        <f t="shared" si="15"/>
        <v>6</v>
      </c>
    </row>
    <row r="12" spans="1:129">
      <c r="A12" s="29" t="s">
        <v>14</v>
      </c>
      <c r="B12" s="2">
        <v>0</v>
      </c>
      <c r="C12" s="2">
        <v>0</v>
      </c>
      <c r="D12" s="2">
        <v>15</v>
      </c>
      <c r="E12" s="2">
        <v>0</v>
      </c>
      <c r="F12" s="2">
        <v>0</v>
      </c>
      <c r="G12" s="2">
        <v>0</v>
      </c>
      <c r="H12" s="2">
        <v>0</v>
      </c>
      <c r="I12" s="11">
        <f t="shared" si="0"/>
        <v>15</v>
      </c>
      <c r="J12" s="2">
        <v>0</v>
      </c>
      <c r="K12" s="2">
        <v>0</v>
      </c>
      <c r="L12" s="2">
        <v>15</v>
      </c>
      <c r="M12" s="2">
        <v>0</v>
      </c>
      <c r="N12" s="2">
        <v>0</v>
      </c>
      <c r="O12" s="2">
        <v>0</v>
      </c>
      <c r="P12" s="2">
        <v>0</v>
      </c>
      <c r="Q12" s="11">
        <f t="shared" si="1"/>
        <v>15</v>
      </c>
      <c r="R12" s="2">
        <v>0</v>
      </c>
      <c r="S12" s="2">
        <v>0</v>
      </c>
      <c r="T12" s="2">
        <v>15</v>
      </c>
      <c r="U12" s="2">
        <v>0</v>
      </c>
      <c r="V12" s="2">
        <v>0</v>
      </c>
      <c r="W12" s="2">
        <v>0</v>
      </c>
      <c r="X12" s="2">
        <v>0</v>
      </c>
      <c r="Y12" s="11">
        <f t="shared" si="2"/>
        <v>15</v>
      </c>
      <c r="Z12" s="2">
        <v>0</v>
      </c>
      <c r="AA12" s="2">
        <v>0</v>
      </c>
      <c r="AB12" s="2">
        <v>16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3"/>
        <v>16</v>
      </c>
      <c r="AH12" s="2">
        <v>0</v>
      </c>
      <c r="AI12" s="2">
        <v>0</v>
      </c>
      <c r="AJ12" s="2">
        <v>14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4"/>
        <v>14</v>
      </c>
      <c r="AP12" s="2">
        <v>0</v>
      </c>
      <c r="AQ12" s="2">
        <v>0</v>
      </c>
      <c r="AR12" s="2">
        <v>16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5"/>
        <v>16</v>
      </c>
      <c r="AX12" s="2">
        <v>0</v>
      </c>
      <c r="AY12" s="2">
        <v>0</v>
      </c>
      <c r="AZ12" s="2">
        <v>12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6"/>
        <v>12</v>
      </c>
      <c r="BF12" s="2">
        <v>0</v>
      </c>
      <c r="BG12" s="2">
        <v>0</v>
      </c>
      <c r="BH12" s="2">
        <v>14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7"/>
        <v>14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8"/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9"/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11">
        <f t="shared" si="10"/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11">
        <f t="shared" si="11"/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11">
        <f t="shared" si="12"/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11">
        <f t="shared" si="13"/>
        <v>0</v>
      </c>
      <c r="DJ12" s="2">
        <v>0</v>
      </c>
      <c r="DK12" s="2">
        <v>0</v>
      </c>
      <c r="DL12" s="2">
        <v>12</v>
      </c>
      <c r="DM12" s="2">
        <v>0</v>
      </c>
      <c r="DN12" s="2">
        <v>0</v>
      </c>
      <c r="DO12" s="2">
        <v>0</v>
      </c>
      <c r="DP12" s="2">
        <v>0</v>
      </c>
      <c r="DQ12" s="11">
        <f t="shared" si="14"/>
        <v>12</v>
      </c>
      <c r="DR12" s="2">
        <v>0</v>
      </c>
      <c r="DS12" s="2">
        <v>0</v>
      </c>
      <c r="DT12" s="2">
        <v>15</v>
      </c>
      <c r="DU12" s="2">
        <v>0</v>
      </c>
      <c r="DV12" s="2">
        <v>0</v>
      </c>
      <c r="DW12" s="2">
        <v>0</v>
      </c>
      <c r="DX12" s="2">
        <v>0</v>
      </c>
      <c r="DY12" s="11">
        <f t="shared" si="15"/>
        <v>15</v>
      </c>
    </row>
    <row r="13" spans="1:129">
      <c r="A13" s="29" t="s">
        <v>15</v>
      </c>
      <c r="B13" s="2">
        <v>0</v>
      </c>
      <c r="C13" s="2">
        <v>2</v>
      </c>
      <c r="D13" s="2">
        <v>0</v>
      </c>
      <c r="E13" s="2">
        <v>4</v>
      </c>
      <c r="F13" s="2">
        <v>0</v>
      </c>
      <c r="G13" s="2">
        <v>0</v>
      </c>
      <c r="H13" s="2">
        <v>0</v>
      </c>
      <c r="I13" s="11">
        <f t="shared" si="0"/>
        <v>6</v>
      </c>
      <c r="J13" s="2">
        <v>0</v>
      </c>
      <c r="K13" s="2">
        <v>3</v>
      </c>
      <c r="L13" s="2">
        <v>0</v>
      </c>
      <c r="M13" s="2">
        <v>6</v>
      </c>
      <c r="N13" s="2">
        <v>0</v>
      </c>
      <c r="O13" s="2">
        <v>0</v>
      </c>
      <c r="P13" s="2">
        <v>0</v>
      </c>
      <c r="Q13" s="11">
        <f t="shared" si="1"/>
        <v>9</v>
      </c>
      <c r="R13" s="2">
        <v>0</v>
      </c>
      <c r="S13" s="2">
        <v>2</v>
      </c>
      <c r="T13" s="2">
        <v>0</v>
      </c>
      <c r="U13" s="2">
        <v>5</v>
      </c>
      <c r="V13" s="2">
        <v>0</v>
      </c>
      <c r="W13" s="2">
        <v>0</v>
      </c>
      <c r="X13" s="2">
        <v>0</v>
      </c>
      <c r="Y13" s="11">
        <f t="shared" si="2"/>
        <v>7</v>
      </c>
      <c r="Z13" s="2">
        <v>0</v>
      </c>
      <c r="AA13" s="2">
        <v>3</v>
      </c>
      <c r="AB13" s="2">
        <v>0</v>
      </c>
      <c r="AC13" s="2">
        <v>9</v>
      </c>
      <c r="AD13" s="2">
        <v>0</v>
      </c>
      <c r="AE13" s="2">
        <v>0</v>
      </c>
      <c r="AF13" s="2">
        <v>0</v>
      </c>
      <c r="AG13" s="11">
        <f t="shared" si="3"/>
        <v>12</v>
      </c>
      <c r="AH13" s="2">
        <v>0</v>
      </c>
      <c r="AI13" s="2">
        <v>0</v>
      </c>
      <c r="AJ13" s="2">
        <v>0</v>
      </c>
      <c r="AK13" s="2">
        <v>5</v>
      </c>
      <c r="AL13" s="2">
        <v>0</v>
      </c>
      <c r="AM13" s="2">
        <v>6</v>
      </c>
      <c r="AN13" s="2">
        <v>0</v>
      </c>
      <c r="AO13" s="11">
        <f t="shared" si="4"/>
        <v>11</v>
      </c>
      <c r="AP13" s="2">
        <v>0</v>
      </c>
      <c r="AQ13" s="2">
        <v>5</v>
      </c>
      <c r="AR13" s="2">
        <v>0</v>
      </c>
      <c r="AS13" s="2">
        <v>4</v>
      </c>
      <c r="AT13" s="2">
        <v>0</v>
      </c>
      <c r="AU13" s="2">
        <v>0</v>
      </c>
      <c r="AV13" s="2">
        <v>0</v>
      </c>
      <c r="AW13" s="11">
        <f t="shared" si="5"/>
        <v>9</v>
      </c>
      <c r="AX13" s="2">
        <v>0</v>
      </c>
      <c r="AY13" s="2">
        <v>5</v>
      </c>
      <c r="AZ13" s="2">
        <v>0</v>
      </c>
      <c r="BA13" s="2">
        <v>4</v>
      </c>
      <c r="BB13" s="2">
        <v>0</v>
      </c>
      <c r="BC13" s="2">
        <v>0</v>
      </c>
      <c r="BD13" s="2">
        <v>0</v>
      </c>
      <c r="BE13" s="11">
        <f t="shared" si="6"/>
        <v>9</v>
      </c>
      <c r="BF13" s="2">
        <v>0</v>
      </c>
      <c r="BG13" s="2">
        <v>3</v>
      </c>
      <c r="BH13" s="2">
        <v>0</v>
      </c>
      <c r="BI13" s="2">
        <v>3</v>
      </c>
      <c r="BJ13" s="2">
        <v>0</v>
      </c>
      <c r="BK13" s="2">
        <v>0</v>
      </c>
      <c r="BL13" s="2">
        <v>0</v>
      </c>
      <c r="BM13" s="11">
        <f t="shared" si="7"/>
        <v>6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8"/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9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11">
        <f t="shared" si="10"/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11">
        <f t="shared" si="11"/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11">
        <f t="shared" si="12"/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11">
        <f t="shared" si="13"/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11">
        <f t="shared" si="14"/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11">
        <f t="shared" si="15"/>
        <v>0</v>
      </c>
    </row>
    <row r="14" spans="1:129">
      <c r="A14" s="29" t="s">
        <v>16</v>
      </c>
      <c r="B14" s="2">
        <v>3</v>
      </c>
      <c r="C14" s="2">
        <v>4</v>
      </c>
      <c r="D14" s="2">
        <v>5</v>
      </c>
      <c r="E14" s="2">
        <v>3</v>
      </c>
      <c r="F14" s="2">
        <v>4</v>
      </c>
      <c r="G14" s="2">
        <v>7</v>
      </c>
      <c r="H14" s="2">
        <v>0</v>
      </c>
      <c r="I14" s="11">
        <f t="shared" si="0"/>
        <v>26</v>
      </c>
      <c r="J14" s="2">
        <v>3</v>
      </c>
      <c r="K14" s="2">
        <v>4</v>
      </c>
      <c r="L14" s="2">
        <v>5</v>
      </c>
      <c r="M14" s="2">
        <v>3</v>
      </c>
      <c r="N14" s="2">
        <v>4</v>
      </c>
      <c r="O14" s="2">
        <v>6</v>
      </c>
      <c r="P14" s="2">
        <v>0</v>
      </c>
      <c r="Q14" s="11">
        <f t="shared" si="1"/>
        <v>25</v>
      </c>
      <c r="R14" s="2">
        <v>3</v>
      </c>
      <c r="S14" s="2">
        <v>4</v>
      </c>
      <c r="T14" s="2">
        <v>5</v>
      </c>
      <c r="U14" s="2">
        <v>4</v>
      </c>
      <c r="V14" s="2">
        <v>4</v>
      </c>
      <c r="W14" s="2">
        <v>8</v>
      </c>
      <c r="X14" s="2">
        <v>0</v>
      </c>
      <c r="Y14" s="11">
        <f t="shared" si="2"/>
        <v>28</v>
      </c>
      <c r="Z14" s="2">
        <v>3</v>
      </c>
      <c r="AA14" s="2">
        <v>4</v>
      </c>
      <c r="AB14" s="2">
        <v>5</v>
      </c>
      <c r="AC14" s="2">
        <v>4</v>
      </c>
      <c r="AD14" s="2">
        <v>4</v>
      </c>
      <c r="AE14" s="2">
        <v>7</v>
      </c>
      <c r="AF14" s="2">
        <v>0</v>
      </c>
      <c r="AG14" s="11">
        <f t="shared" si="3"/>
        <v>27</v>
      </c>
      <c r="AH14" s="2">
        <v>3</v>
      </c>
      <c r="AI14" s="2">
        <v>4</v>
      </c>
      <c r="AJ14" s="2">
        <v>5</v>
      </c>
      <c r="AK14" s="2">
        <v>5</v>
      </c>
      <c r="AL14" s="2">
        <v>4</v>
      </c>
      <c r="AM14" s="2">
        <v>0</v>
      </c>
      <c r="AN14" s="2">
        <v>0</v>
      </c>
      <c r="AO14" s="11">
        <f t="shared" si="4"/>
        <v>21</v>
      </c>
      <c r="AP14" s="2">
        <v>3</v>
      </c>
      <c r="AQ14" s="2">
        <v>5</v>
      </c>
      <c r="AR14" s="2">
        <v>6</v>
      </c>
      <c r="AS14" s="2">
        <v>4</v>
      </c>
      <c r="AT14" s="2">
        <v>4</v>
      </c>
      <c r="AU14" s="2">
        <v>6</v>
      </c>
      <c r="AV14" s="2">
        <v>0</v>
      </c>
      <c r="AW14" s="11">
        <f t="shared" si="5"/>
        <v>28</v>
      </c>
      <c r="AX14" s="2">
        <v>3</v>
      </c>
      <c r="AY14" s="2">
        <v>4</v>
      </c>
      <c r="AZ14" s="2">
        <v>6</v>
      </c>
      <c r="BA14" s="2">
        <v>5</v>
      </c>
      <c r="BB14" s="2">
        <v>3</v>
      </c>
      <c r="BC14" s="2">
        <v>5</v>
      </c>
      <c r="BD14" s="2">
        <v>0</v>
      </c>
      <c r="BE14" s="11">
        <f t="shared" si="6"/>
        <v>26</v>
      </c>
      <c r="BF14" s="2">
        <v>3</v>
      </c>
      <c r="BG14" s="2">
        <v>4</v>
      </c>
      <c r="BH14" s="2">
        <v>7</v>
      </c>
      <c r="BI14" s="2">
        <v>5</v>
      </c>
      <c r="BJ14" s="2">
        <v>0</v>
      </c>
      <c r="BK14" s="2">
        <v>5</v>
      </c>
      <c r="BL14" s="2">
        <v>0</v>
      </c>
      <c r="BM14" s="11">
        <f t="shared" si="7"/>
        <v>24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11">
        <f t="shared" si="8"/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11">
        <f t="shared" si="9"/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11">
        <f t="shared" si="10"/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11">
        <f t="shared" si="11"/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11">
        <f t="shared" si="12"/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11">
        <f t="shared" si="13"/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11">
        <f t="shared" si="14"/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11">
        <f t="shared" si="15"/>
        <v>0</v>
      </c>
    </row>
    <row r="15" spans="1:129">
      <c r="A15" s="29" t="s">
        <v>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1">
        <f t="shared" si="0"/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1">
        <f t="shared" si="1"/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11">
        <f t="shared" si="2"/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11">
        <f t="shared" si="3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11">
        <f t="shared" si="4"/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1">
        <f t="shared" si="5"/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11">
        <f t="shared" si="6"/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11">
        <f t="shared" si="7"/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11">
        <f t="shared" si="8"/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9"/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11">
        <f t="shared" si="10"/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11">
        <f t="shared" si="11"/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11">
        <f t="shared" si="12"/>
        <v>0</v>
      </c>
      <c r="DB15" s="2">
        <v>0</v>
      </c>
      <c r="DC15" s="2">
        <v>40</v>
      </c>
      <c r="DD15" s="2">
        <v>32</v>
      </c>
      <c r="DE15" s="2">
        <v>26</v>
      </c>
      <c r="DF15" s="2">
        <v>0</v>
      </c>
      <c r="DG15" s="2">
        <v>0</v>
      </c>
      <c r="DH15" s="2">
        <v>0</v>
      </c>
      <c r="DI15" s="11">
        <f t="shared" si="13"/>
        <v>98</v>
      </c>
      <c r="DJ15" s="2">
        <v>0</v>
      </c>
      <c r="DK15" s="2">
        <v>25</v>
      </c>
      <c r="DL15" s="2">
        <v>23</v>
      </c>
      <c r="DM15" s="2">
        <v>16</v>
      </c>
      <c r="DN15" s="2">
        <v>0</v>
      </c>
      <c r="DO15" s="2">
        <v>0</v>
      </c>
      <c r="DP15" s="2">
        <v>0</v>
      </c>
      <c r="DQ15" s="11">
        <f t="shared" si="14"/>
        <v>64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11">
        <f t="shared" si="15"/>
        <v>0</v>
      </c>
    </row>
    <row r="16" spans="1:129">
      <c r="A16" s="29" t="s">
        <v>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1">
        <f t="shared" si="0"/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1">
        <f t="shared" si="1"/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11">
        <f t="shared" si="2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11">
        <f t="shared" si="3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11">
        <f t="shared" si="4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1">
        <f t="shared" si="5"/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11">
        <f t="shared" si="6"/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11">
        <f t="shared" si="7"/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11">
        <f t="shared" si="8"/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11">
        <f t="shared" si="9"/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11">
        <f t="shared" si="10"/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1"/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11">
        <f t="shared" si="12"/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11">
        <f t="shared" si="13"/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11">
        <f t="shared" si="14"/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11">
        <f t="shared" si="15"/>
        <v>0</v>
      </c>
    </row>
    <row r="17" spans="1:129">
      <c r="A17" s="32" t="s">
        <v>18</v>
      </c>
      <c r="B17" s="36">
        <f t="shared" ref="B17:H17" si="16">SUM(B5:B16)</f>
        <v>26</v>
      </c>
      <c r="C17" s="36">
        <f t="shared" si="16"/>
        <v>49</v>
      </c>
      <c r="D17" s="36">
        <f t="shared" si="16"/>
        <v>48</v>
      </c>
      <c r="E17" s="36">
        <f t="shared" si="16"/>
        <v>43</v>
      </c>
      <c r="F17" s="36">
        <f t="shared" si="16"/>
        <v>16</v>
      </c>
      <c r="G17" s="36">
        <f t="shared" si="16"/>
        <v>30</v>
      </c>
      <c r="H17" s="36">
        <f t="shared" si="16"/>
        <v>0</v>
      </c>
      <c r="I17" s="36">
        <f>SUM(B17:H17)</f>
        <v>212</v>
      </c>
      <c r="J17" s="36">
        <f t="shared" ref="J17:R17" si="17">SUM(J5:J16)</f>
        <v>31</v>
      </c>
      <c r="K17" s="36">
        <f t="shared" si="17"/>
        <v>53</v>
      </c>
      <c r="L17" s="36">
        <f t="shared" si="17"/>
        <v>54</v>
      </c>
      <c r="M17" s="36">
        <f t="shared" si="17"/>
        <v>46</v>
      </c>
      <c r="N17" s="36">
        <f t="shared" si="17"/>
        <v>14</v>
      </c>
      <c r="O17" s="36">
        <f t="shared" si="17"/>
        <v>30</v>
      </c>
      <c r="P17" s="36">
        <f t="shared" si="17"/>
        <v>0</v>
      </c>
      <c r="Q17" s="36">
        <f>SUM(Q5:Q16)</f>
        <v>228</v>
      </c>
      <c r="R17" s="36">
        <f t="shared" si="17"/>
        <v>23</v>
      </c>
      <c r="S17" s="36">
        <f t="shared" ref="S17:X17" si="18">SUM(S5:S15)</f>
        <v>54</v>
      </c>
      <c r="T17" s="36">
        <f t="shared" si="18"/>
        <v>56</v>
      </c>
      <c r="U17" s="36">
        <f t="shared" si="18"/>
        <v>39</v>
      </c>
      <c r="V17" s="36">
        <f t="shared" si="18"/>
        <v>16</v>
      </c>
      <c r="W17" s="36">
        <f t="shared" si="18"/>
        <v>39</v>
      </c>
      <c r="X17" s="36">
        <f t="shared" si="18"/>
        <v>0</v>
      </c>
      <c r="Y17" s="36">
        <f>SUM(Y5:Y16)</f>
        <v>227</v>
      </c>
      <c r="Z17" s="36">
        <f t="shared" ref="Z17:CJ17" si="19">SUM(Z5:Z16)</f>
        <v>32</v>
      </c>
      <c r="AA17" s="36">
        <f t="shared" si="19"/>
        <v>60</v>
      </c>
      <c r="AB17" s="36">
        <f t="shared" si="19"/>
        <v>52</v>
      </c>
      <c r="AC17" s="36">
        <f t="shared" si="19"/>
        <v>49</v>
      </c>
      <c r="AD17" s="36">
        <f t="shared" si="19"/>
        <v>14</v>
      </c>
      <c r="AE17" s="36">
        <f t="shared" si="19"/>
        <v>39</v>
      </c>
      <c r="AF17" s="36">
        <f t="shared" si="19"/>
        <v>0</v>
      </c>
      <c r="AG17" s="36">
        <f>SUM(AG5:AG16)</f>
        <v>246</v>
      </c>
      <c r="AH17" s="36">
        <f t="shared" si="19"/>
        <v>27</v>
      </c>
      <c r="AI17" s="36">
        <f t="shared" si="19"/>
        <v>4</v>
      </c>
      <c r="AJ17" s="36">
        <f t="shared" si="19"/>
        <v>52</v>
      </c>
      <c r="AK17" s="36">
        <f t="shared" si="19"/>
        <v>55</v>
      </c>
      <c r="AL17" s="36">
        <f t="shared" si="19"/>
        <v>4</v>
      </c>
      <c r="AM17" s="36">
        <f t="shared" si="19"/>
        <v>40</v>
      </c>
      <c r="AN17" s="36">
        <f t="shared" si="19"/>
        <v>0</v>
      </c>
      <c r="AO17" s="36">
        <f>SUM(AO5:AO16)</f>
        <v>182</v>
      </c>
      <c r="AP17" s="36">
        <f t="shared" si="19"/>
        <v>32</v>
      </c>
      <c r="AQ17" s="36">
        <f t="shared" si="19"/>
        <v>60</v>
      </c>
      <c r="AR17" s="36">
        <f t="shared" si="19"/>
        <v>54</v>
      </c>
      <c r="AS17" s="36">
        <f t="shared" si="19"/>
        <v>52</v>
      </c>
      <c r="AT17" s="36">
        <f t="shared" si="19"/>
        <v>19</v>
      </c>
      <c r="AU17" s="36">
        <f t="shared" si="19"/>
        <v>40</v>
      </c>
      <c r="AV17" s="36">
        <f t="shared" si="19"/>
        <v>0</v>
      </c>
      <c r="AW17" s="36">
        <f t="shared" si="19"/>
        <v>257</v>
      </c>
      <c r="AX17" s="36">
        <f t="shared" si="19"/>
        <v>29</v>
      </c>
      <c r="AY17" s="36">
        <f t="shared" si="19"/>
        <v>58</v>
      </c>
      <c r="AZ17" s="36">
        <f t="shared" si="19"/>
        <v>51</v>
      </c>
      <c r="BA17" s="36">
        <f t="shared" si="19"/>
        <v>47</v>
      </c>
      <c r="BB17" s="36">
        <f t="shared" si="19"/>
        <v>18</v>
      </c>
      <c r="BC17" s="36">
        <f t="shared" si="19"/>
        <v>39</v>
      </c>
      <c r="BD17" s="36">
        <f t="shared" si="19"/>
        <v>0</v>
      </c>
      <c r="BE17" s="36">
        <f>SUM(BE5:BE16)</f>
        <v>242</v>
      </c>
      <c r="BF17" s="36">
        <f t="shared" si="19"/>
        <v>36</v>
      </c>
      <c r="BG17" s="36">
        <f t="shared" si="19"/>
        <v>58</v>
      </c>
      <c r="BH17" s="36">
        <f t="shared" si="19"/>
        <v>51</v>
      </c>
      <c r="BI17" s="36">
        <f t="shared" si="19"/>
        <v>44</v>
      </c>
      <c r="BJ17" s="36">
        <f t="shared" si="19"/>
        <v>0</v>
      </c>
      <c r="BK17" s="36">
        <f t="shared" si="19"/>
        <v>38</v>
      </c>
      <c r="BL17" s="36">
        <f t="shared" si="19"/>
        <v>0</v>
      </c>
      <c r="BM17" s="36">
        <f t="shared" si="19"/>
        <v>227</v>
      </c>
      <c r="BN17" s="36">
        <f t="shared" si="19"/>
        <v>0</v>
      </c>
      <c r="BO17" s="36">
        <f t="shared" si="19"/>
        <v>0</v>
      </c>
      <c r="BP17" s="36">
        <f t="shared" si="19"/>
        <v>0</v>
      </c>
      <c r="BQ17" s="36">
        <f t="shared" si="19"/>
        <v>0</v>
      </c>
      <c r="BR17" s="36">
        <f t="shared" si="19"/>
        <v>0</v>
      </c>
      <c r="BS17" s="36">
        <f t="shared" si="19"/>
        <v>0</v>
      </c>
      <c r="BT17" s="36">
        <f t="shared" si="19"/>
        <v>0</v>
      </c>
      <c r="BU17" s="36">
        <f t="shared" si="19"/>
        <v>0</v>
      </c>
      <c r="BV17" s="36">
        <f t="shared" si="19"/>
        <v>0</v>
      </c>
      <c r="BW17" s="36">
        <f t="shared" si="19"/>
        <v>0</v>
      </c>
      <c r="BX17" s="36">
        <f t="shared" si="19"/>
        <v>0</v>
      </c>
      <c r="BY17" s="36">
        <f t="shared" si="19"/>
        <v>0</v>
      </c>
      <c r="BZ17" s="36">
        <f t="shared" si="19"/>
        <v>0</v>
      </c>
      <c r="CA17" s="36">
        <f t="shared" si="19"/>
        <v>0</v>
      </c>
      <c r="CB17" s="36">
        <f t="shared" si="19"/>
        <v>0</v>
      </c>
      <c r="CC17" s="36">
        <f t="shared" si="19"/>
        <v>0</v>
      </c>
      <c r="CD17" s="36">
        <f t="shared" si="19"/>
        <v>0</v>
      </c>
      <c r="CE17" s="36">
        <f t="shared" si="19"/>
        <v>0</v>
      </c>
      <c r="CF17" s="36">
        <f t="shared" si="19"/>
        <v>0</v>
      </c>
      <c r="CG17" s="36">
        <f t="shared" si="19"/>
        <v>0</v>
      </c>
      <c r="CH17" s="36">
        <f t="shared" si="19"/>
        <v>0</v>
      </c>
      <c r="CI17" s="36">
        <f t="shared" si="19"/>
        <v>0</v>
      </c>
      <c r="CJ17" s="36">
        <f t="shared" si="19"/>
        <v>0</v>
      </c>
      <c r="CK17" s="36">
        <f t="shared" ref="CK17:CS17" si="20">SUM(CK5:CK16)</f>
        <v>0</v>
      </c>
      <c r="CL17" s="36">
        <f t="shared" si="20"/>
        <v>0</v>
      </c>
      <c r="CM17" s="36">
        <f t="shared" si="20"/>
        <v>0</v>
      </c>
      <c r="CN17" s="36">
        <f t="shared" si="20"/>
        <v>0</v>
      </c>
      <c r="CO17" s="36">
        <f t="shared" si="20"/>
        <v>0</v>
      </c>
      <c r="CP17" s="36">
        <f t="shared" si="20"/>
        <v>0</v>
      </c>
      <c r="CQ17" s="36">
        <f t="shared" si="20"/>
        <v>0</v>
      </c>
      <c r="CR17" s="36">
        <f t="shared" si="20"/>
        <v>0</v>
      </c>
      <c r="CS17" s="36">
        <f t="shared" si="20"/>
        <v>0</v>
      </c>
      <c r="CT17" s="36">
        <f t="shared" ref="CT17:DQ17" si="21">SUM(CT5:CT16)</f>
        <v>0</v>
      </c>
      <c r="CU17" s="36">
        <f t="shared" si="21"/>
        <v>0</v>
      </c>
      <c r="CV17" s="36">
        <f t="shared" si="21"/>
        <v>0</v>
      </c>
      <c r="CW17" s="36">
        <f t="shared" si="21"/>
        <v>0</v>
      </c>
      <c r="CX17" s="36">
        <f t="shared" si="21"/>
        <v>0</v>
      </c>
      <c r="CY17" s="36">
        <f t="shared" si="21"/>
        <v>0</v>
      </c>
      <c r="CZ17" s="36">
        <f t="shared" si="21"/>
        <v>0</v>
      </c>
      <c r="DA17" s="36">
        <f t="shared" si="21"/>
        <v>0</v>
      </c>
      <c r="DB17" s="36">
        <f t="shared" si="21"/>
        <v>8</v>
      </c>
      <c r="DC17" s="36">
        <f t="shared" si="21"/>
        <v>40</v>
      </c>
      <c r="DD17" s="36">
        <f t="shared" si="21"/>
        <v>32</v>
      </c>
      <c r="DE17" s="36">
        <f t="shared" si="21"/>
        <v>26</v>
      </c>
      <c r="DF17" s="36">
        <f t="shared" si="21"/>
        <v>0</v>
      </c>
      <c r="DG17" s="36">
        <f t="shared" si="21"/>
        <v>0</v>
      </c>
      <c r="DH17" s="36">
        <f t="shared" si="21"/>
        <v>0</v>
      </c>
      <c r="DI17" s="36">
        <f t="shared" si="21"/>
        <v>106</v>
      </c>
      <c r="DJ17" s="36">
        <f t="shared" si="21"/>
        <v>4</v>
      </c>
      <c r="DK17" s="36">
        <f t="shared" si="21"/>
        <v>25</v>
      </c>
      <c r="DL17" s="36">
        <f t="shared" si="21"/>
        <v>35</v>
      </c>
      <c r="DM17" s="36">
        <f t="shared" si="21"/>
        <v>16</v>
      </c>
      <c r="DN17" s="36">
        <f t="shared" si="21"/>
        <v>0</v>
      </c>
      <c r="DO17" s="36">
        <f t="shared" si="21"/>
        <v>0</v>
      </c>
      <c r="DP17" s="36">
        <f t="shared" si="21"/>
        <v>0</v>
      </c>
      <c r="DQ17" s="36">
        <f t="shared" si="21"/>
        <v>80</v>
      </c>
      <c r="DR17" s="36">
        <f t="shared" ref="DR17:DY17" si="22">SUM(DR5:DR16)</f>
        <v>6</v>
      </c>
      <c r="DS17" s="36">
        <f t="shared" si="22"/>
        <v>0</v>
      </c>
      <c r="DT17" s="36">
        <f t="shared" si="22"/>
        <v>15</v>
      </c>
      <c r="DU17" s="36">
        <f t="shared" si="22"/>
        <v>0</v>
      </c>
      <c r="DV17" s="36">
        <f t="shared" si="22"/>
        <v>0</v>
      </c>
      <c r="DW17" s="36">
        <f t="shared" si="22"/>
        <v>0</v>
      </c>
      <c r="DX17" s="36">
        <f t="shared" si="22"/>
        <v>0</v>
      </c>
      <c r="DY17" s="36">
        <f t="shared" si="22"/>
        <v>21</v>
      </c>
    </row>
    <row r="18" spans="1:129">
      <c r="A18" s="38" t="s">
        <v>29</v>
      </c>
      <c r="H18" s="2"/>
      <c r="I18" s="2"/>
      <c r="P18" s="2"/>
      <c r="Q18" s="2"/>
      <c r="X18" s="2"/>
      <c r="Y18" s="2"/>
      <c r="AF18" s="2"/>
      <c r="AG18" s="2"/>
      <c r="AN18" s="2"/>
      <c r="AO18" s="2"/>
      <c r="AV18" s="2"/>
      <c r="AW18" s="2"/>
      <c r="BD18" s="2"/>
      <c r="BE18" s="2"/>
      <c r="BL18" s="2"/>
      <c r="BM18" s="2"/>
      <c r="BT18" s="2"/>
      <c r="BU18" s="2"/>
      <c r="CB18" s="2"/>
      <c r="CC18" s="2"/>
      <c r="CJ18" s="2"/>
      <c r="CK18" s="2"/>
      <c r="CR18" s="2"/>
      <c r="CS18" s="2"/>
      <c r="CZ18" s="2"/>
      <c r="DA18" s="2"/>
      <c r="DH18" s="2"/>
      <c r="DI18" s="2"/>
      <c r="DP18" s="2"/>
      <c r="DQ18" s="2"/>
      <c r="DX18" s="2"/>
      <c r="DY18" s="2"/>
    </row>
    <row r="19" spans="1:129">
      <c r="A19" s="30" t="s">
        <v>25</v>
      </c>
      <c r="B19" s="24">
        <v>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ref="I19:I26" si="23">SUM(B19:H19)</f>
        <v>8</v>
      </c>
      <c r="J19" s="24">
        <v>8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6" si="24">SUM(J19:P19)</f>
        <v>8</v>
      </c>
      <c r="R19" s="28">
        <v>8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4">
        <f t="shared" ref="Y19:Y26" si="25">SUM(R19:X19)</f>
        <v>8</v>
      </c>
      <c r="Z19" s="24">
        <v>9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6" si="26">SUM(Z19:AF19)</f>
        <v>9</v>
      </c>
      <c r="AH19" s="24">
        <v>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6" si="27">SUM(AH19:AN19)</f>
        <v>8</v>
      </c>
      <c r="AP19" s="24">
        <v>12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f t="shared" ref="AW19:AW26" si="28">SUM(AP19:AV19)</f>
        <v>12</v>
      </c>
      <c r="AX19" s="24">
        <v>8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f t="shared" ref="BE19:BE26" si="29">SUM(AX19:BD19)</f>
        <v>8</v>
      </c>
      <c r="BF19" s="24">
        <v>10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 t="shared" ref="BM19:BM26" si="30">SUM(BF19:BL19)</f>
        <v>10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f t="shared" ref="BU19:BU26" si="31">SUM(BN19:BT19)</f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ref="CC19:CC26" si="32">SUM(BV19:CB19)</f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f t="shared" ref="CK19:CK26" si="33">SUM(CD19:CJ19)</f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f t="shared" ref="CS19:CS26" si="34">SUM(CL19:CR19)</f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f t="shared" ref="DA19:DA26" si="35">SUM(CT19:CZ19)</f>
        <v>0</v>
      </c>
      <c r="DB19" s="24">
        <v>12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f t="shared" ref="DI19:DI26" si="36">SUM(DB19:DH19)</f>
        <v>12</v>
      </c>
      <c r="DJ19" s="24">
        <v>8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f t="shared" ref="DQ19:DQ26" si="37">SUM(DJ19:DP19)</f>
        <v>8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f t="shared" ref="DY19:DY26" si="38">SUM(DR19:DX19)</f>
        <v>0</v>
      </c>
    </row>
    <row r="20" spans="1:129">
      <c r="A20" s="30" t="s">
        <v>27</v>
      </c>
      <c r="B20" s="24">
        <v>0</v>
      </c>
      <c r="C20" s="24">
        <v>24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23"/>
        <v>24</v>
      </c>
      <c r="J20" s="24">
        <v>0</v>
      </c>
      <c r="K20" s="24">
        <v>28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24"/>
        <v>28</v>
      </c>
      <c r="R20" s="28">
        <v>0</v>
      </c>
      <c r="S20" s="28">
        <v>20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4">
        <f t="shared" si="25"/>
        <v>20</v>
      </c>
      <c r="Z20" s="24">
        <v>0</v>
      </c>
      <c r="AA20" s="24">
        <v>24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26"/>
        <v>24</v>
      </c>
      <c r="AH20" s="24">
        <v>0</v>
      </c>
      <c r="AI20" s="24">
        <v>12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27"/>
        <v>12</v>
      </c>
      <c r="AP20" s="24">
        <v>0</v>
      </c>
      <c r="AQ20" s="24">
        <v>20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si="28"/>
        <v>20</v>
      </c>
      <c r="AX20" s="24">
        <v>0</v>
      </c>
      <c r="AY20" s="24">
        <v>20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si="29"/>
        <v>20</v>
      </c>
      <c r="BF20" s="24">
        <v>0</v>
      </c>
      <c r="BG20" s="24">
        <v>20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si="30"/>
        <v>20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31"/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si="32"/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si="33"/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si="34"/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f t="shared" si="35"/>
        <v>0</v>
      </c>
      <c r="DB20" s="24">
        <v>0</v>
      </c>
      <c r="DC20" s="24">
        <v>24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36"/>
        <v>24</v>
      </c>
      <c r="DJ20" s="24">
        <v>0</v>
      </c>
      <c r="DK20" s="24">
        <v>28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f t="shared" si="37"/>
        <v>28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f t="shared" si="38"/>
        <v>0</v>
      </c>
    </row>
    <row r="21" spans="1:129">
      <c r="A21" s="30" t="s">
        <v>28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23"/>
        <v>0</v>
      </c>
      <c r="J21" s="24">
        <v>0</v>
      </c>
      <c r="K21" s="24">
        <v>0</v>
      </c>
      <c r="L21" s="24">
        <v>24</v>
      </c>
      <c r="M21" s="24">
        <v>0</v>
      </c>
      <c r="N21" s="24">
        <v>0</v>
      </c>
      <c r="O21" s="24">
        <v>0</v>
      </c>
      <c r="P21" s="24">
        <v>0</v>
      </c>
      <c r="Q21" s="24">
        <f t="shared" si="24"/>
        <v>24</v>
      </c>
      <c r="R21" s="28">
        <v>0</v>
      </c>
      <c r="S21" s="28">
        <v>0</v>
      </c>
      <c r="T21" s="28">
        <v>32</v>
      </c>
      <c r="U21" s="28">
        <v>0</v>
      </c>
      <c r="V21" s="28">
        <v>0</v>
      </c>
      <c r="W21" s="28">
        <v>0</v>
      </c>
      <c r="X21" s="28">
        <v>0</v>
      </c>
      <c r="Y21" s="24">
        <f t="shared" si="25"/>
        <v>32</v>
      </c>
      <c r="Z21" s="24">
        <v>0</v>
      </c>
      <c r="AA21" s="24">
        <v>0</v>
      </c>
      <c r="AB21" s="24">
        <v>16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26"/>
        <v>16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27"/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28"/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29"/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f t="shared" si="30"/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31"/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32"/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33"/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f t="shared" si="34"/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f t="shared" si="35"/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36"/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f t="shared" si="37"/>
        <v>0</v>
      </c>
      <c r="DR21" s="24">
        <v>0</v>
      </c>
      <c r="DS21" s="24">
        <v>0</v>
      </c>
      <c r="DT21" s="24">
        <v>32</v>
      </c>
      <c r="DU21" s="24">
        <v>0</v>
      </c>
      <c r="DV21" s="24">
        <v>0</v>
      </c>
      <c r="DW21" s="24">
        <v>0</v>
      </c>
      <c r="DX21" s="24">
        <v>0</v>
      </c>
      <c r="DY21" s="24">
        <f>SUM(DR21:DX21)</f>
        <v>32</v>
      </c>
    </row>
    <row r="22" spans="1:129">
      <c r="A22" s="30" t="s">
        <v>26</v>
      </c>
      <c r="B22" s="24">
        <v>0</v>
      </c>
      <c r="C22" s="24">
        <v>0</v>
      </c>
      <c r="D22" s="24">
        <v>0</v>
      </c>
      <c r="E22" s="24">
        <v>20</v>
      </c>
      <c r="F22" s="24">
        <v>0</v>
      </c>
      <c r="G22" s="24">
        <v>0</v>
      </c>
      <c r="H22" s="24">
        <v>0</v>
      </c>
      <c r="I22" s="24">
        <f t="shared" si="23"/>
        <v>20</v>
      </c>
      <c r="J22" s="24">
        <v>0</v>
      </c>
      <c r="K22" s="24">
        <v>0</v>
      </c>
      <c r="L22" s="24">
        <v>0</v>
      </c>
      <c r="M22" s="24">
        <v>18</v>
      </c>
      <c r="N22" s="24">
        <v>0</v>
      </c>
      <c r="O22" s="24">
        <v>0</v>
      </c>
      <c r="P22" s="24">
        <v>0</v>
      </c>
      <c r="Q22" s="24">
        <f t="shared" si="24"/>
        <v>18</v>
      </c>
      <c r="R22" s="28">
        <v>0</v>
      </c>
      <c r="S22" s="28">
        <v>0</v>
      </c>
      <c r="T22" s="28">
        <v>0</v>
      </c>
      <c r="U22" s="28">
        <v>12</v>
      </c>
      <c r="V22" s="28">
        <v>0</v>
      </c>
      <c r="W22" s="28">
        <v>0</v>
      </c>
      <c r="X22" s="28">
        <v>0</v>
      </c>
      <c r="Y22" s="24">
        <f t="shared" si="25"/>
        <v>12</v>
      </c>
      <c r="Z22" s="24">
        <v>0</v>
      </c>
      <c r="AA22" s="24">
        <v>0</v>
      </c>
      <c r="AB22" s="24">
        <v>0</v>
      </c>
      <c r="AC22" s="24">
        <v>16</v>
      </c>
      <c r="AD22" s="24">
        <v>0</v>
      </c>
      <c r="AE22" s="24">
        <v>0</v>
      </c>
      <c r="AF22" s="24">
        <v>0</v>
      </c>
      <c r="AG22" s="24">
        <f t="shared" si="26"/>
        <v>16</v>
      </c>
      <c r="AH22" s="24">
        <v>0</v>
      </c>
      <c r="AI22" s="24">
        <v>0</v>
      </c>
      <c r="AJ22" s="24">
        <v>0</v>
      </c>
      <c r="AK22" s="24">
        <v>20</v>
      </c>
      <c r="AL22" s="24">
        <v>0</v>
      </c>
      <c r="AM22" s="24">
        <v>0</v>
      </c>
      <c r="AN22" s="24">
        <v>0</v>
      </c>
      <c r="AO22" s="24">
        <f t="shared" si="27"/>
        <v>20</v>
      </c>
      <c r="AP22" s="24">
        <v>0</v>
      </c>
      <c r="AQ22" s="24">
        <v>0</v>
      </c>
      <c r="AR22" s="24">
        <v>0</v>
      </c>
      <c r="AS22" s="24">
        <v>14</v>
      </c>
      <c r="AT22" s="24">
        <v>0</v>
      </c>
      <c r="AU22" s="24">
        <v>0</v>
      </c>
      <c r="AV22" s="24">
        <v>0</v>
      </c>
      <c r="AW22" s="24">
        <f t="shared" si="28"/>
        <v>14</v>
      </c>
      <c r="AX22" s="24">
        <v>0</v>
      </c>
      <c r="AY22" s="24">
        <v>0</v>
      </c>
      <c r="AZ22" s="24">
        <v>0</v>
      </c>
      <c r="BA22" s="24">
        <v>16</v>
      </c>
      <c r="BB22" s="24">
        <v>0</v>
      </c>
      <c r="BC22" s="24">
        <v>0</v>
      </c>
      <c r="BD22" s="24">
        <v>0</v>
      </c>
      <c r="BE22" s="24">
        <f t="shared" si="29"/>
        <v>16</v>
      </c>
      <c r="BF22" s="24">
        <v>0</v>
      </c>
      <c r="BG22" s="24">
        <v>0</v>
      </c>
      <c r="BH22" s="24">
        <v>0</v>
      </c>
      <c r="BI22" s="24">
        <v>16</v>
      </c>
      <c r="BJ22" s="24">
        <v>0</v>
      </c>
      <c r="BK22" s="24">
        <v>0</v>
      </c>
      <c r="BL22" s="24">
        <v>0</v>
      </c>
      <c r="BM22" s="24">
        <f t="shared" si="30"/>
        <v>16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31"/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32"/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f t="shared" si="33"/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34"/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f t="shared" si="35"/>
        <v>0</v>
      </c>
      <c r="DB22" s="24">
        <v>0</v>
      </c>
      <c r="DC22" s="24">
        <v>0</v>
      </c>
      <c r="DD22" s="24">
        <v>0</v>
      </c>
      <c r="DE22" s="24">
        <v>12</v>
      </c>
      <c r="DF22" s="24">
        <v>0</v>
      </c>
      <c r="DG22" s="24">
        <v>0</v>
      </c>
      <c r="DH22" s="24">
        <v>0</v>
      </c>
      <c r="DI22" s="24">
        <f t="shared" si="36"/>
        <v>12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f t="shared" si="37"/>
        <v>0</v>
      </c>
      <c r="DR22" s="24">
        <v>0</v>
      </c>
      <c r="DS22" s="24">
        <v>0</v>
      </c>
      <c r="DT22" s="24">
        <v>0</v>
      </c>
      <c r="DU22" s="24">
        <v>16</v>
      </c>
      <c r="DV22" s="24">
        <v>0</v>
      </c>
      <c r="DW22" s="24">
        <v>0</v>
      </c>
      <c r="DX22" s="24">
        <v>0</v>
      </c>
      <c r="DY22" s="24">
        <f t="shared" si="38"/>
        <v>16</v>
      </c>
    </row>
    <row r="23" spans="1:129">
      <c r="A23" s="30" t="s">
        <v>30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23"/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24"/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4">
        <f t="shared" si="25"/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26"/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27"/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f t="shared" si="28"/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f t="shared" si="29"/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f t="shared" si="30"/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31"/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32"/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f t="shared" si="33"/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34"/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f t="shared" si="35"/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f t="shared" si="36"/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f t="shared" si="37"/>
        <v>0</v>
      </c>
      <c r="DR23" s="24">
        <v>0</v>
      </c>
      <c r="DS23" s="24">
        <v>0</v>
      </c>
      <c r="DT23" s="24">
        <v>0</v>
      </c>
      <c r="DU23" s="24">
        <v>0</v>
      </c>
      <c r="DV23" s="24">
        <v>0</v>
      </c>
      <c r="DW23" s="24">
        <v>0</v>
      </c>
      <c r="DX23" s="24">
        <v>0</v>
      </c>
      <c r="DY23" s="24">
        <f t="shared" si="38"/>
        <v>0</v>
      </c>
    </row>
    <row r="24" spans="1:129">
      <c r="A24" s="30" t="s">
        <v>80</v>
      </c>
      <c r="B24" s="24">
        <v>0</v>
      </c>
      <c r="C24" s="24">
        <v>0</v>
      </c>
      <c r="D24" s="24">
        <v>0</v>
      </c>
      <c r="E24" s="24">
        <v>0</v>
      </c>
      <c r="F24" s="24">
        <v>8</v>
      </c>
      <c r="G24" s="24">
        <v>0</v>
      </c>
      <c r="H24" s="24">
        <v>0</v>
      </c>
      <c r="I24" s="24">
        <f t="shared" si="23"/>
        <v>8</v>
      </c>
      <c r="J24" s="24">
        <v>0</v>
      </c>
      <c r="K24" s="24">
        <v>0</v>
      </c>
      <c r="L24" s="24">
        <v>0</v>
      </c>
      <c r="M24" s="24">
        <v>0</v>
      </c>
      <c r="N24" s="24">
        <v>12</v>
      </c>
      <c r="O24" s="24">
        <v>0</v>
      </c>
      <c r="P24" s="24">
        <v>0</v>
      </c>
      <c r="Q24" s="24">
        <f t="shared" si="24"/>
        <v>12</v>
      </c>
      <c r="R24" s="28">
        <v>0</v>
      </c>
      <c r="S24" s="28">
        <v>0</v>
      </c>
      <c r="T24" s="28">
        <v>0</v>
      </c>
      <c r="U24" s="28">
        <v>0</v>
      </c>
      <c r="V24" s="28">
        <v>14</v>
      </c>
      <c r="W24" s="28">
        <v>0</v>
      </c>
      <c r="X24" s="28">
        <v>0</v>
      </c>
      <c r="Y24" s="24">
        <f t="shared" si="25"/>
        <v>14</v>
      </c>
      <c r="Z24" s="24">
        <v>0</v>
      </c>
      <c r="AA24" s="24">
        <v>0</v>
      </c>
      <c r="AB24" s="24">
        <v>0</v>
      </c>
      <c r="AC24" s="24">
        <v>0</v>
      </c>
      <c r="AD24" s="24">
        <v>12</v>
      </c>
      <c r="AE24" s="24">
        <v>0</v>
      </c>
      <c r="AF24" s="24">
        <v>0</v>
      </c>
      <c r="AG24" s="24">
        <f t="shared" si="26"/>
        <v>12</v>
      </c>
      <c r="AH24" s="24">
        <v>0</v>
      </c>
      <c r="AI24" s="24">
        <v>0</v>
      </c>
      <c r="AJ24" s="24">
        <v>0</v>
      </c>
      <c r="AK24" s="24">
        <v>0</v>
      </c>
      <c r="AL24" s="24">
        <v>10</v>
      </c>
      <c r="AM24" s="24">
        <v>0</v>
      </c>
      <c r="AN24" s="24">
        <v>0</v>
      </c>
      <c r="AO24" s="24">
        <f t="shared" si="27"/>
        <v>10</v>
      </c>
      <c r="AP24" s="24">
        <v>0</v>
      </c>
      <c r="AQ24" s="24">
        <v>0</v>
      </c>
      <c r="AR24" s="24">
        <v>0</v>
      </c>
      <c r="AS24" s="24">
        <v>0</v>
      </c>
      <c r="AT24" s="24">
        <v>12</v>
      </c>
      <c r="AU24" s="24">
        <v>0</v>
      </c>
      <c r="AV24" s="24">
        <v>0</v>
      </c>
      <c r="AW24" s="24">
        <f t="shared" si="28"/>
        <v>12</v>
      </c>
      <c r="AX24" s="24">
        <v>0</v>
      </c>
      <c r="AY24" s="24">
        <v>0</v>
      </c>
      <c r="AZ24" s="24">
        <v>0</v>
      </c>
      <c r="BA24" s="24">
        <v>0</v>
      </c>
      <c r="BB24" s="24">
        <v>12</v>
      </c>
      <c r="BC24" s="24">
        <v>0</v>
      </c>
      <c r="BD24" s="24">
        <v>0</v>
      </c>
      <c r="BE24" s="24">
        <f t="shared" si="29"/>
        <v>12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f t="shared" si="30"/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f t="shared" si="31"/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32"/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f t="shared" si="33"/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f t="shared" si="34"/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f t="shared" si="35"/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f t="shared" si="36"/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f t="shared" si="37"/>
        <v>0</v>
      </c>
      <c r="DR24" s="24">
        <v>0</v>
      </c>
      <c r="DS24" s="24">
        <v>0</v>
      </c>
      <c r="DT24" s="24">
        <v>0</v>
      </c>
      <c r="DU24" s="24">
        <v>0</v>
      </c>
      <c r="DV24" s="24">
        <v>0</v>
      </c>
      <c r="DW24" s="24">
        <v>0</v>
      </c>
      <c r="DX24" s="24">
        <v>0</v>
      </c>
      <c r="DY24" s="24">
        <f t="shared" si="38"/>
        <v>0</v>
      </c>
    </row>
    <row r="25" spans="1:129">
      <c r="A25" s="30" t="s">
        <v>52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12</v>
      </c>
      <c r="H25" s="24">
        <v>0</v>
      </c>
      <c r="I25" s="24">
        <f t="shared" si="23"/>
        <v>12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17</v>
      </c>
      <c r="P25" s="24">
        <v>0</v>
      </c>
      <c r="Q25" s="24">
        <f t="shared" si="24"/>
        <v>17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19</v>
      </c>
      <c r="X25" s="28">
        <v>0</v>
      </c>
      <c r="Y25" s="24">
        <f t="shared" si="25"/>
        <v>19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17</v>
      </c>
      <c r="AF25" s="24">
        <v>0</v>
      </c>
      <c r="AG25" s="24">
        <f t="shared" si="26"/>
        <v>17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19</v>
      </c>
      <c r="AN25" s="24">
        <v>0</v>
      </c>
      <c r="AO25" s="24">
        <f t="shared" si="27"/>
        <v>19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23</v>
      </c>
      <c r="AV25" s="24">
        <v>0</v>
      </c>
      <c r="AW25" s="24">
        <f t="shared" si="28"/>
        <v>23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f t="shared" si="29"/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f t="shared" si="30"/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21</v>
      </c>
      <c r="BT25" s="24">
        <v>0</v>
      </c>
      <c r="BU25" s="24">
        <f t="shared" si="31"/>
        <v>21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32"/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f t="shared" si="33"/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f t="shared" si="34"/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f t="shared" si="35"/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f t="shared" si="36"/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f t="shared" si="37"/>
        <v>0</v>
      </c>
      <c r="DR25" s="24">
        <v>0</v>
      </c>
      <c r="DS25" s="24">
        <v>0</v>
      </c>
      <c r="DT25" s="24">
        <v>0</v>
      </c>
      <c r="DU25" s="24">
        <v>0</v>
      </c>
      <c r="DV25" s="24">
        <v>0</v>
      </c>
      <c r="DW25" s="24">
        <v>0</v>
      </c>
      <c r="DX25" s="24">
        <v>0</v>
      </c>
      <c r="DY25" s="24">
        <f t="shared" si="38"/>
        <v>0</v>
      </c>
    </row>
    <row r="26" spans="1:129">
      <c r="A26" s="30" t="s">
        <v>83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23"/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si="24"/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4</v>
      </c>
      <c r="Y26" s="24">
        <f t="shared" si="25"/>
        <v>4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7</v>
      </c>
      <c r="AG26" s="24">
        <f t="shared" si="26"/>
        <v>7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f t="shared" si="27"/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7</v>
      </c>
      <c r="AW26" s="24">
        <f t="shared" si="28"/>
        <v>7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f t="shared" si="29"/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f t="shared" si="30"/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si="31"/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si="32"/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si="33"/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si="34"/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f t="shared" si="35"/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f t="shared" si="36"/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f t="shared" si="37"/>
        <v>0</v>
      </c>
      <c r="DR26" s="24">
        <v>0</v>
      </c>
      <c r="DS26" s="24">
        <v>0</v>
      </c>
      <c r="DT26" s="24">
        <v>0</v>
      </c>
      <c r="DU26" s="24">
        <v>0</v>
      </c>
      <c r="DV26" s="24">
        <v>0</v>
      </c>
      <c r="DW26" s="24">
        <v>0</v>
      </c>
      <c r="DX26" s="24">
        <v>0</v>
      </c>
      <c r="DY26" s="24">
        <f t="shared" si="38"/>
        <v>0</v>
      </c>
    </row>
    <row r="27" spans="1:129">
      <c r="A27" s="33" t="s">
        <v>18</v>
      </c>
      <c r="B27" s="35">
        <f t="shared" ref="B27:BM27" si="39">SUM(B19:B25)</f>
        <v>8</v>
      </c>
      <c r="C27" s="35">
        <f t="shared" si="39"/>
        <v>24</v>
      </c>
      <c r="D27" s="35">
        <f t="shared" si="39"/>
        <v>0</v>
      </c>
      <c r="E27" s="35">
        <f t="shared" si="39"/>
        <v>20</v>
      </c>
      <c r="F27" s="35">
        <f t="shared" si="39"/>
        <v>8</v>
      </c>
      <c r="G27" s="35">
        <f>SUM(G19:G26)</f>
        <v>12</v>
      </c>
      <c r="H27" s="35">
        <f t="shared" si="39"/>
        <v>0</v>
      </c>
      <c r="I27" s="35">
        <f>SUM(I19:I26)</f>
        <v>72</v>
      </c>
      <c r="J27" s="35">
        <f t="shared" si="39"/>
        <v>8</v>
      </c>
      <c r="K27" s="35">
        <f t="shared" si="39"/>
        <v>28</v>
      </c>
      <c r="L27" s="35">
        <f t="shared" si="39"/>
        <v>24</v>
      </c>
      <c r="M27" s="35">
        <f t="shared" si="39"/>
        <v>18</v>
      </c>
      <c r="N27" s="35">
        <f t="shared" si="39"/>
        <v>12</v>
      </c>
      <c r="O27" s="35">
        <f t="shared" si="39"/>
        <v>17</v>
      </c>
      <c r="P27" s="35">
        <f t="shared" si="39"/>
        <v>0</v>
      </c>
      <c r="Q27" s="35">
        <f>SUM(Q19:Q26)</f>
        <v>107</v>
      </c>
      <c r="R27" s="35">
        <f t="shared" si="39"/>
        <v>8</v>
      </c>
      <c r="S27" s="35">
        <f t="shared" si="39"/>
        <v>20</v>
      </c>
      <c r="T27" s="35">
        <f t="shared" si="39"/>
        <v>32</v>
      </c>
      <c r="U27" s="35">
        <f t="shared" si="39"/>
        <v>12</v>
      </c>
      <c r="V27" s="35">
        <f t="shared" si="39"/>
        <v>14</v>
      </c>
      <c r="W27" s="35">
        <f t="shared" si="39"/>
        <v>19</v>
      </c>
      <c r="X27" s="35">
        <f>SUM(X19:X26)</f>
        <v>4</v>
      </c>
      <c r="Y27" s="35">
        <f>SUM(Y19:Y26)</f>
        <v>109</v>
      </c>
      <c r="Z27" s="35">
        <f t="shared" si="39"/>
        <v>9</v>
      </c>
      <c r="AA27" s="35">
        <f t="shared" si="39"/>
        <v>24</v>
      </c>
      <c r="AB27" s="35">
        <f t="shared" si="39"/>
        <v>16</v>
      </c>
      <c r="AC27" s="35">
        <f t="shared" si="39"/>
        <v>16</v>
      </c>
      <c r="AD27" s="35">
        <f t="shared" si="39"/>
        <v>12</v>
      </c>
      <c r="AE27" s="35">
        <f t="shared" si="39"/>
        <v>17</v>
      </c>
      <c r="AF27" s="35">
        <f>SUM(AF19:AF26)</f>
        <v>7</v>
      </c>
      <c r="AG27" s="35">
        <f>SUM(AG19:AG26)</f>
        <v>101</v>
      </c>
      <c r="AH27" s="35">
        <f t="shared" si="39"/>
        <v>8</v>
      </c>
      <c r="AI27" s="35">
        <f t="shared" si="39"/>
        <v>12</v>
      </c>
      <c r="AJ27" s="35">
        <f t="shared" si="39"/>
        <v>0</v>
      </c>
      <c r="AK27" s="35">
        <f t="shared" si="39"/>
        <v>20</v>
      </c>
      <c r="AL27" s="35">
        <f t="shared" si="39"/>
        <v>10</v>
      </c>
      <c r="AM27" s="35">
        <f t="shared" si="39"/>
        <v>19</v>
      </c>
      <c r="AN27" s="35">
        <f t="shared" si="39"/>
        <v>0</v>
      </c>
      <c r="AO27" s="35">
        <f>SUM(AO19:AO26)</f>
        <v>69</v>
      </c>
      <c r="AP27" s="35">
        <f t="shared" si="39"/>
        <v>12</v>
      </c>
      <c r="AQ27" s="35">
        <f t="shared" si="39"/>
        <v>20</v>
      </c>
      <c r="AR27" s="35">
        <f t="shared" si="39"/>
        <v>0</v>
      </c>
      <c r="AS27" s="35">
        <f t="shared" si="39"/>
        <v>14</v>
      </c>
      <c r="AT27" s="35">
        <f t="shared" si="39"/>
        <v>12</v>
      </c>
      <c r="AU27" s="35">
        <f t="shared" si="39"/>
        <v>23</v>
      </c>
      <c r="AV27" s="35">
        <f t="shared" si="39"/>
        <v>0</v>
      </c>
      <c r="AW27" s="35">
        <f t="shared" si="39"/>
        <v>81</v>
      </c>
      <c r="AX27" s="35">
        <f t="shared" si="39"/>
        <v>8</v>
      </c>
      <c r="AY27" s="35">
        <f t="shared" si="39"/>
        <v>20</v>
      </c>
      <c r="AZ27" s="35">
        <f t="shared" si="39"/>
        <v>0</v>
      </c>
      <c r="BA27" s="35">
        <f t="shared" si="39"/>
        <v>16</v>
      </c>
      <c r="BB27" s="35">
        <f t="shared" si="39"/>
        <v>12</v>
      </c>
      <c r="BC27" s="35">
        <f t="shared" si="39"/>
        <v>0</v>
      </c>
      <c r="BD27" s="35">
        <f t="shared" si="39"/>
        <v>0</v>
      </c>
      <c r="BE27" s="35">
        <f t="shared" si="39"/>
        <v>56</v>
      </c>
      <c r="BF27" s="35">
        <f t="shared" si="39"/>
        <v>10</v>
      </c>
      <c r="BG27" s="35">
        <f t="shared" si="39"/>
        <v>20</v>
      </c>
      <c r="BH27" s="35">
        <f t="shared" si="39"/>
        <v>0</v>
      </c>
      <c r="BI27" s="35">
        <f t="shared" si="39"/>
        <v>16</v>
      </c>
      <c r="BJ27" s="35">
        <f t="shared" si="39"/>
        <v>0</v>
      </c>
      <c r="BK27" s="35">
        <f t="shared" si="39"/>
        <v>0</v>
      </c>
      <c r="BL27" s="35">
        <f t="shared" si="39"/>
        <v>0</v>
      </c>
      <c r="BM27" s="35">
        <f t="shared" si="39"/>
        <v>46</v>
      </c>
      <c r="BN27" s="35">
        <f t="shared" ref="BN27:CS27" si="40">SUM(BN19:BN25)</f>
        <v>0</v>
      </c>
      <c r="BO27" s="35">
        <f t="shared" si="40"/>
        <v>0</v>
      </c>
      <c r="BP27" s="35">
        <f t="shared" si="40"/>
        <v>0</v>
      </c>
      <c r="BQ27" s="35">
        <f t="shared" si="40"/>
        <v>0</v>
      </c>
      <c r="BR27" s="35">
        <f t="shared" si="40"/>
        <v>0</v>
      </c>
      <c r="BS27" s="35">
        <f t="shared" si="40"/>
        <v>21</v>
      </c>
      <c r="BT27" s="35">
        <f t="shared" si="40"/>
        <v>0</v>
      </c>
      <c r="BU27" s="35">
        <f t="shared" si="40"/>
        <v>21</v>
      </c>
      <c r="BV27" s="35">
        <f t="shared" si="40"/>
        <v>0</v>
      </c>
      <c r="BW27" s="35">
        <f t="shared" si="40"/>
        <v>0</v>
      </c>
      <c r="BX27" s="35">
        <f t="shared" si="40"/>
        <v>0</v>
      </c>
      <c r="BY27" s="35">
        <f t="shared" si="40"/>
        <v>0</v>
      </c>
      <c r="BZ27" s="35">
        <f t="shared" si="40"/>
        <v>0</v>
      </c>
      <c r="CA27" s="35">
        <f t="shared" si="40"/>
        <v>0</v>
      </c>
      <c r="CB27" s="35">
        <f t="shared" si="40"/>
        <v>0</v>
      </c>
      <c r="CC27" s="35">
        <f t="shared" si="40"/>
        <v>0</v>
      </c>
      <c r="CD27" s="35">
        <f t="shared" si="40"/>
        <v>0</v>
      </c>
      <c r="CE27" s="35">
        <f t="shared" si="40"/>
        <v>0</v>
      </c>
      <c r="CF27" s="35">
        <f t="shared" si="40"/>
        <v>0</v>
      </c>
      <c r="CG27" s="35">
        <f t="shared" si="40"/>
        <v>0</v>
      </c>
      <c r="CH27" s="35">
        <f t="shared" si="40"/>
        <v>0</v>
      </c>
      <c r="CI27" s="35">
        <f t="shared" si="40"/>
        <v>0</v>
      </c>
      <c r="CJ27" s="35">
        <f t="shared" si="40"/>
        <v>0</v>
      </c>
      <c r="CK27" s="35">
        <f t="shared" si="40"/>
        <v>0</v>
      </c>
      <c r="CL27" s="35">
        <f t="shared" si="40"/>
        <v>0</v>
      </c>
      <c r="CM27" s="35">
        <f t="shared" si="40"/>
        <v>0</v>
      </c>
      <c r="CN27" s="35">
        <f t="shared" si="40"/>
        <v>0</v>
      </c>
      <c r="CO27" s="35">
        <f t="shared" si="40"/>
        <v>0</v>
      </c>
      <c r="CP27" s="35">
        <f t="shared" si="40"/>
        <v>0</v>
      </c>
      <c r="CQ27" s="35">
        <f t="shared" si="40"/>
        <v>0</v>
      </c>
      <c r="CR27" s="35">
        <f t="shared" si="40"/>
        <v>0</v>
      </c>
      <c r="CS27" s="35">
        <f t="shared" si="40"/>
        <v>0</v>
      </c>
      <c r="CT27" s="35">
        <f t="shared" ref="CT27:DQ27" si="41">SUM(CT19:CT25)</f>
        <v>0</v>
      </c>
      <c r="CU27" s="35">
        <f t="shared" si="41"/>
        <v>0</v>
      </c>
      <c r="CV27" s="35">
        <f t="shared" si="41"/>
        <v>0</v>
      </c>
      <c r="CW27" s="35">
        <f t="shared" si="41"/>
        <v>0</v>
      </c>
      <c r="CX27" s="35">
        <f t="shared" si="41"/>
        <v>0</v>
      </c>
      <c r="CY27" s="35">
        <f t="shared" si="41"/>
        <v>0</v>
      </c>
      <c r="CZ27" s="35">
        <f t="shared" si="41"/>
        <v>0</v>
      </c>
      <c r="DA27" s="35">
        <f t="shared" si="41"/>
        <v>0</v>
      </c>
      <c r="DB27" s="35">
        <f t="shared" si="41"/>
        <v>12</v>
      </c>
      <c r="DC27" s="35">
        <f t="shared" si="41"/>
        <v>24</v>
      </c>
      <c r="DD27" s="35">
        <f t="shared" si="41"/>
        <v>0</v>
      </c>
      <c r="DE27" s="35">
        <f t="shared" si="41"/>
        <v>12</v>
      </c>
      <c r="DF27" s="35">
        <f t="shared" si="41"/>
        <v>0</v>
      </c>
      <c r="DG27" s="35">
        <f t="shared" si="41"/>
        <v>0</v>
      </c>
      <c r="DH27" s="35">
        <f t="shared" si="41"/>
        <v>0</v>
      </c>
      <c r="DI27" s="35">
        <f t="shared" si="41"/>
        <v>48</v>
      </c>
      <c r="DJ27" s="35">
        <f t="shared" si="41"/>
        <v>8</v>
      </c>
      <c r="DK27" s="35">
        <f t="shared" si="41"/>
        <v>28</v>
      </c>
      <c r="DL27" s="35">
        <f t="shared" si="41"/>
        <v>0</v>
      </c>
      <c r="DM27" s="35">
        <f t="shared" si="41"/>
        <v>0</v>
      </c>
      <c r="DN27" s="35">
        <f t="shared" si="41"/>
        <v>0</v>
      </c>
      <c r="DO27" s="35">
        <f t="shared" si="41"/>
        <v>0</v>
      </c>
      <c r="DP27" s="35">
        <f t="shared" si="41"/>
        <v>0</v>
      </c>
      <c r="DQ27" s="35">
        <f t="shared" si="41"/>
        <v>36</v>
      </c>
      <c r="DR27" s="35">
        <f t="shared" ref="DR27:DY27" si="42">SUM(DR19:DR25)</f>
        <v>0</v>
      </c>
      <c r="DS27" s="35">
        <f t="shared" si="42"/>
        <v>0</v>
      </c>
      <c r="DT27" s="35">
        <f t="shared" si="42"/>
        <v>32</v>
      </c>
      <c r="DU27" s="35">
        <f t="shared" si="42"/>
        <v>16</v>
      </c>
      <c r="DV27" s="35">
        <f t="shared" si="42"/>
        <v>0</v>
      </c>
      <c r="DW27" s="35">
        <f t="shared" si="42"/>
        <v>0</v>
      </c>
      <c r="DX27" s="35">
        <f t="shared" si="42"/>
        <v>0</v>
      </c>
      <c r="DY27" s="35">
        <f t="shared" si="42"/>
        <v>48</v>
      </c>
    </row>
    <row r="28" spans="1:129">
      <c r="A28" s="38" t="s">
        <v>23</v>
      </c>
      <c r="H28" s="2"/>
      <c r="I28" s="26"/>
      <c r="P28" s="2"/>
      <c r="Q28" s="26"/>
      <c r="X28" s="2"/>
      <c r="Y28" s="26"/>
      <c r="AF28" s="2"/>
      <c r="AG28" s="26"/>
      <c r="AN28" s="2"/>
      <c r="AO28" s="26"/>
      <c r="AV28" s="2"/>
      <c r="AW28" s="26"/>
      <c r="BD28" s="2"/>
      <c r="BE28" s="26"/>
      <c r="BL28" s="2"/>
      <c r="BM28" s="26"/>
      <c r="BT28" s="2"/>
      <c r="BU28" s="26"/>
      <c r="CB28" s="2"/>
      <c r="CC28" s="26"/>
      <c r="CJ28" s="2"/>
      <c r="CK28" s="26"/>
      <c r="CR28" s="2"/>
      <c r="CS28" s="26"/>
      <c r="CZ28" s="2"/>
      <c r="DA28" s="26"/>
      <c r="DH28" s="2"/>
      <c r="DI28" s="26"/>
      <c r="DP28" s="2"/>
      <c r="DQ28" s="26"/>
      <c r="DX28" s="2"/>
      <c r="DY28" s="26"/>
    </row>
    <row r="29" spans="1:129">
      <c r="A29" s="31" t="s">
        <v>32</v>
      </c>
      <c r="B29" s="2">
        <v>0</v>
      </c>
      <c r="C29" s="2">
        <v>0</v>
      </c>
      <c r="D29" s="2">
        <v>50</v>
      </c>
      <c r="E29" s="2">
        <v>0</v>
      </c>
      <c r="F29" s="2">
        <v>50</v>
      </c>
      <c r="G29" s="2">
        <v>0</v>
      </c>
      <c r="H29" s="2">
        <v>0</v>
      </c>
      <c r="I29" s="11">
        <f t="shared" ref="I29:I38" si="43">SUM(B29:H29)</f>
        <v>100</v>
      </c>
      <c r="J29" s="2">
        <v>0</v>
      </c>
      <c r="K29" s="2">
        <v>0</v>
      </c>
      <c r="L29" s="2">
        <v>50</v>
      </c>
      <c r="M29" s="2">
        <v>0</v>
      </c>
      <c r="N29" s="2">
        <v>50</v>
      </c>
      <c r="O29" s="2">
        <v>0</v>
      </c>
      <c r="P29" s="2">
        <v>0</v>
      </c>
      <c r="Q29" s="11">
        <f t="shared" ref="Q29:Q38" si="44">SUM(J29:P29)</f>
        <v>100</v>
      </c>
      <c r="R29" s="2">
        <v>0</v>
      </c>
      <c r="S29" s="2">
        <v>0</v>
      </c>
      <c r="T29" s="2">
        <v>50</v>
      </c>
      <c r="U29" s="2">
        <v>0</v>
      </c>
      <c r="V29" s="2">
        <v>50</v>
      </c>
      <c r="W29" s="2">
        <v>0</v>
      </c>
      <c r="X29" s="2">
        <v>0</v>
      </c>
      <c r="Y29" s="11">
        <f t="shared" ref="Y29:Y38" si="45">SUM(R29:X29)</f>
        <v>100</v>
      </c>
      <c r="Z29" s="2">
        <v>0</v>
      </c>
      <c r="AA29" s="2">
        <v>0</v>
      </c>
      <c r="AB29" s="2">
        <v>50</v>
      </c>
      <c r="AC29" s="2">
        <v>0</v>
      </c>
      <c r="AD29" s="2">
        <v>50</v>
      </c>
      <c r="AE29" s="2">
        <v>0</v>
      </c>
      <c r="AF29" s="2">
        <v>0</v>
      </c>
      <c r="AG29" s="11">
        <f t="shared" ref="AG29:AG38" si="46">SUM(Z29:AF29)</f>
        <v>100</v>
      </c>
      <c r="AH29" s="2">
        <v>0</v>
      </c>
      <c r="AI29" s="2">
        <v>0</v>
      </c>
      <c r="AJ29" s="2">
        <v>50</v>
      </c>
      <c r="AK29" s="2">
        <v>0</v>
      </c>
      <c r="AL29" s="2">
        <v>50</v>
      </c>
      <c r="AM29" s="2">
        <v>0</v>
      </c>
      <c r="AN29" s="2">
        <v>0</v>
      </c>
      <c r="AO29" s="11">
        <f t="shared" ref="AO29:AO38" si="47">SUM(AH29:AN29)</f>
        <v>100</v>
      </c>
      <c r="AP29" s="2">
        <v>0</v>
      </c>
      <c r="AQ29" s="2">
        <v>0</v>
      </c>
      <c r="AR29" s="2">
        <v>56</v>
      </c>
      <c r="AS29" s="2">
        <v>0</v>
      </c>
      <c r="AT29" s="2">
        <v>56</v>
      </c>
      <c r="AU29" s="2">
        <v>0</v>
      </c>
      <c r="AV29" s="2">
        <v>0</v>
      </c>
      <c r="AW29" s="11">
        <f t="shared" ref="AW29:AW38" si="48">SUM(AP29:AV29)</f>
        <v>112</v>
      </c>
      <c r="AX29" s="2">
        <v>0</v>
      </c>
      <c r="AY29" s="2">
        <v>0</v>
      </c>
      <c r="AZ29" s="2">
        <v>56</v>
      </c>
      <c r="BA29" s="2">
        <v>0</v>
      </c>
      <c r="BB29" s="2">
        <v>56</v>
      </c>
      <c r="BC29" s="2">
        <v>0</v>
      </c>
      <c r="BD29" s="2">
        <v>0</v>
      </c>
      <c r="BE29" s="11">
        <f t="shared" ref="BE29:BE38" si="49">SUM(AX29:BD29)</f>
        <v>112</v>
      </c>
      <c r="BF29" s="2">
        <v>0</v>
      </c>
      <c r="BG29" s="2">
        <v>0</v>
      </c>
      <c r="BH29" s="2">
        <v>56</v>
      </c>
      <c r="BI29" s="2">
        <v>0</v>
      </c>
      <c r="BJ29" s="2">
        <v>56</v>
      </c>
      <c r="BK29" s="2">
        <v>0</v>
      </c>
      <c r="BL29" s="2">
        <v>0</v>
      </c>
      <c r="BM29" s="11">
        <f t="shared" ref="BM29:BM38" si="50">SUM(BF29:BL29)</f>
        <v>112</v>
      </c>
      <c r="BN29" s="2">
        <v>0</v>
      </c>
      <c r="BO29" s="2">
        <v>0</v>
      </c>
      <c r="BP29" s="2">
        <v>56</v>
      </c>
      <c r="BQ29" s="2">
        <v>0</v>
      </c>
      <c r="BR29" s="2">
        <v>56</v>
      </c>
      <c r="BS29" s="2">
        <v>0</v>
      </c>
      <c r="BT29" s="2">
        <v>0</v>
      </c>
      <c r="BU29" s="11">
        <f t="shared" ref="BU29:BU38" si="51">SUM(BN29:BT29)</f>
        <v>112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11">
        <f t="shared" ref="CC29:CC38" si="52">SUM(BV29:CB29)</f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11">
        <f t="shared" ref="CK29:CK38" si="53">SUM(CD29:CJ29)</f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11">
        <f t="shared" ref="CS29:CS37" si="54">SUM(CL29:CR29)</f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11">
        <f t="shared" ref="DA29:DA38" si="55">SUM(CT29:CZ29)</f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11">
        <f t="shared" ref="DI29:DI38" si="56">SUM(DB29:DH29)</f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11">
        <f t="shared" ref="DQ29:DQ38" si="57">SUM(DJ29:DP29)</f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11">
        <f t="shared" ref="DY29:DY38" si="58">SUM(DR29:DX29)</f>
        <v>0</v>
      </c>
    </row>
    <row r="30" spans="1:129">
      <c r="A30" s="31" t="s">
        <v>33</v>
      </c>
      <c r="B30" s="2">
        <v>0</v>
      </c>
      <c r="C30" s="2">
        <v>30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si="43"/>
        <v>30</v>
      </c>
      <c r="J30" s="2">
        <v>0</v>
      </c>
      <c r="K30" s="2">
        <v>30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si="44"/>
        <v>30</v>
      </c>
      <c r="R30" s="2">
        <v>0</v>
      </c>
      <c r="S30" s="2">
        <v>30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si="45"/>
        <v>30</v>
      </c>
      <c r="Z30" s="2">
        <v>0</v>
      </c>
      <c r="AA30" s="2">
        <v>30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si="46"/>
        <v>30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si="47"/>
        <v>0</v>
      </c>
      <c r="AP30" s="2">
        <v>0</v>
      </c>
      <c r="AQ30" s="2">
        <v>30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1">
        <f t="shared" si="48"/>
        <v>30</v>
      </c>
      <c r="AX30" s="2">
        <v>0</v>
      </c>
      <c r="AY30" s="2">
        <v>30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11">
        <f t="shared" si="49"/>
        <v>30</v>
      </c>
      <c r="BF30" s="2">
        <v>0</v>
      </c>
      <c r="BG30" s="2">
        <v>30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si="50"/>
        <v>30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11">
        <f t="shared" si="51"/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si="52"/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11">
        <f t="shared" si="53"/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si="54"/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11">
        <f t="shared" si="55"/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11">
        <f t="shared" si="56"/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11">
        <f t="shared" si="57"/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11">
        <f t="shared" si="58"/>
        <v>0</v>
      </c>
    </row>
    <row r="31" spans="1:129">
      <c r="A31" s="31" t="s">
        <v>34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43"/>
        <v>0</v>
      </c>
      <c r="J31" s="2">
        <v>0</v>
      </c>
      <c r="K31" s="2">
        <v>0</v>
      </c>
      <c r="L31" s="2">
        <v>25</v>
      </c>
      <c r="M31" s="2">
        <v>0</v>
      </c>
      <c r="N31" s="2">
        <v>0</v>
      </c>
      <c r="O31" s="2">
        <v>0</v>
      </c>
      <c r="P31" s="2">
        <v>0</v>
      </c>
      <c r="Q31" s="11">
        <f t="shared" si="44"/>
        <v>25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45"/>
        <v>0</v>
      </c>
      <c r="Z31" s="2">
        <v>0</v>
      </c>
      <c r="AA31" s="2">
        <v>0</v>
      </c>
      <c r="AB31" s="2">
        <v>25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46"/>
        <v>25</v>
      </c>
      <c r="AH31" s="2">
        <v>0</v>
      </c>
      <c r="AI31" s="2">
        <v>0</v>
      </c>
      <c r="AJ31" s="2">
        <v>25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47"/>
        <v>25</v>
      </c>
      <c r="AP31" s="2">
        <v>0</v>
      </c>
      <c r="AQ31" s="2">
        <v>0</v>
      </c>
      <c r="AR31" s="2">
        <v>25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48"/>
        <v>25</v>
      </c>
      <c r="AX31" s="2">
        <v>0</v>
      </c>
      <c r="AY31" s="2">
        <v>0</v>
      </c>
      <c r="AZ31" s="2">
        <v>25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49"/>
        <v>25</v>
      </c>
      <c r="BF31" s="2">
        <v>0</v>
      </c>
      <c r="BG31" s="2">
        <v>0</v>
      </c>
      <c r="BH31" s="2">
        <v>25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50"/>
        <v>25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51"/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52"/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53"/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54"/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11">
        <f t="shared" si="55"/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11">
        <f t="shared" si="56"/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11">
        <f t="shared" si="57"/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11">
        <f t="shared" si="58"/>
        <v>0</v>
      </c>
    </row>
    <row r="32" spans="1:129">
      <c r="A32" s="31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43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44"/>
        <v>0</v>
      </c>
      <c r="R32" s="2">
        <v>0</v>
      </c>
      <c r="S32" s="2">
        <v>0</v>
      </c>
      <c r="T32" s="2">
        <v>25</v>
      </c>
      <c r="U32" s="2">
        <v>0</v>
      </c>
      <c r="V32" s="2">
        <v>0</v>
      </c>
      <c r="W32" s="2">
        <v>0</v>
      </c>
      <c r="X32" s="2">
        <v>0</v>
      </c>
      <c r="Y32" s="11">
        <f t="shared" si="45"/>
        <v>25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46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47"/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48"/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1">
        <f t="shared" si="49"/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50"/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51"/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52"/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53"/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54"/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11">
        <f t="shared" si="55"/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11">
        <f t="shared" si="56"/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11">
        <f t="shared" si="57"/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11">
        <f t="shared" si="58"/>
        <v>0</v>
      </c>
    </row>
    <row r="33" spans="1:129">
      <c r="A33" s="31" t="s">
        <v>36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43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44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45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46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47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48"/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49"/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50"/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51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52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53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54"/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11">
        <f t="shared" si="55"/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11">
        <f t="shared" si="56"/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11">
        <f t="shared" si="57"/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11">
        <f t="shared" si="58"/>
        <v>0</v>
      </c>
    </row>
    <row r="34" spans="1:129">
      <c r="A34" s="31" t="s">
        <v>37</v>
      </c>
      <c r="B34" s="2">
        <v>18</v>
      </c>
      <c r="C34" s="2">
        <v>0</v>
      </c>
      <c r="D34" s="2">
        <v>0</v>
      </c>
      <c r="E34" s="2">
        <v>9</v>
      </c>
      <c r="F34" s="2">
        <v>20</v>
      </c>
      <c r="G34" s="2">
        <v>0</v>
      </c>
      <c r="H34" s="2">
        <v>0</v>
      </c>
      <c r="I34" s="11">
        <f t="shared" si="43"/>
        <v>47</v>
      </c>
      <c r="J34" s="2">
        <v>18</v>
      </c>
      <c r="K34" s="2">
        <v>0</v>
      </c>
      <c r="L34" s="2">
        <v>0</v>
      </c>
      <c r="M34" s="2">
        <v>9</v>
      </c>
      <c r="N34" s="2">
        <v>20</v>
      </c>
      <c r="O34" s="2">
        <v>0</v>
      </c>
      <c r="P34" s="2">
        <v>0</v>
      </c>
      <c r="Q34" s="11">
        <f t="shared" si="44"/>
        <v>47</v>
      </c>
      <c r="R34" s="2">
        <v>18</v>
      </c>
      <c r="S34" s="2">
        <v>0</v>
      </c>
      <c r="T34" s="2">
        <v>0</v>
      </c>
      <c r="U34" s="2">
        <v>9</v>
      </c>
      <c r="V34" s="2">
        <v>20</v>
      </c>
      <c r="W34" s="2">
        <v>0</v>
      </c>
      <c r="X34" s="2">
        <v>0</v>
      </c>
      <c r="Y34" s="11">
        <f t="shared" si="45"/>
        <v>47</v>
      </c>
      <c r="Z34" s="2">
        <v>18</v>
      </c>
      <c r="AA34" s="2">
        <v>0</v>
      </c>
      <c r="AB34" s="2">
        <v>0</v>
      </c>
      <c r="AC34" s="2">
        <v>0</v>
      </c>
      <c r="AD34" s="2">
        <v>20</v>
      </c>
      <c r="AE34" s="2">
        <v>0</v>
      </c>
      <c r="AF34" s="2">
        <v>0</v>
      </c>
      <c r="AG34" s="11">
        <f t="shared" si="46"/>
        <v>38</v>
      </c>
      <c r="AH34" s="2">
        <v>18</v>
      </c>
      <c r="AI34" s="2">
        <v>0</v>
      </c>
      <c r="AJ34" s="2">
        <v>0</v>
      </c>
      <c r="AK34" s="2">
        <v>0</v>
      </c>
      <c r="AL34" s="2">
        <v>20</v>
      </c>
      <c r="AM34" s="2">
        <v>0</v>
      </c>
      <c r="AN34" s="2">
        <v>0</v>
      </c>
      <c r="AO34" s="11">
        <f t="shared" si="47"/>
        <v>38</v>
      </c>
      <c r="AP34" s="2">
        <v>17</v>
      </c>
      <c r="AQ34" s="2">
        <v>0</v>
      </c>
      <c r="AR34" s="2">
        <v>0</v>
      </c>
      <c r="AS34" s="2">
        <v>9</v>
      </c>
      <c r="AT34" s="2">
        <v>19</v>
      </c>
      <c r="AU34" s="2">
        <v>0</v>
      </c>
      <c r="AV34" s="2">
        <v>0</v>
      </c>
      <c r="AW34" s="11">
        <f t="shared" si="48"/>
        <v>45</v>
      </c>
      <c r="AX34" s="2">
        <v>17</v>
      </c>
      <c r="AY34" s="2">
        <v>0</v>
      </c>
      <c r="AZ34" s="2">
        <v>0</v>
      </c>
      <c r="BA34" s="2">
        <v>8</v>
      </c>
      <c r="BB34" s="2">
        <v>20</v>
      </c>
      <c r="BC34" s="2">
        <v>0</v>
      </c>
      <c r="BD34" s="2">
        <v>0</v>
      </c>
      <c r="BE34" s="11">
        <f t="shared" si="49"/>
        <v>45</v>
      </c>
      <c r="BF34" s="2">
        <v>17</v>
      </c>
      <c r="BG34" s="2">
        <v>0</v>
      </c>
      <c r="BH34" s="2">
        <v>0</v>
      </c>
      <c r="BI34" s="2">
        <v>9</v>
      </c>
      <c r="BJ34" s="2">
        <v>0</v>
      </c>
      <c r="BK34" s="2">
        <v>0</v>
      </c>
      <c r="BL34" s="2">
        <v>0</v>
      </c>
      <c r="BM34" s="11">
        <f t="shared" si="50"/>
        <v>26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11">
        <f t="shared" si="51"/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11">
        <f t="shared" si="52"/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11">
        <f t="shared" si="53"/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11">
        <f t="shared" si="54"/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11">
        <f t="shared" si="55"/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11">
        <f t="shared" si="56"/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11">
        <f t="shared" si="57"/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11">
        <f t="shared" si="58"/>
        <v>0</v>
      </c>
    </row>
    <row r="35" spans="1:129">
      <c r="A35" s="31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43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44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45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46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47"/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1">
        <f t="shared" si="48"/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11">
        <f t="shared" si="49"/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11">
        <f t="shared" si="50"/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11">
        <f t="shared" si="51"/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11">
        <f t="shared" si="52"/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11">
        <f t="shared" si="53"/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54"/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11">
        <f t="shared" si="55"/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11">
        <f t="shared" si="56"/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11">
        <f t="shared" si="57"/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11">
        <f t="shared" si="58"/>
        <v>0</v>
      </c>
    </row>
    <row r="36" spans="1:129">
      <c r="A36" s="31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5">
        <f t="shared" si="43"/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5">
        <f t="shared" si="44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5">
        <f t="shared" si="45"/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5">
        <f t="shared" si="46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5">
        <f t="shared" si="47"/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5">
        <f t="shared" si="48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5">
        <f t="shared" si="49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5">
        <f t="shared" si="50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5">
        <f t="shared" si="51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11">
        <f t="shared" si="52"/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5">
        <f t="shared" si="53"/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5">
        <f t="shared" si="54"/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5">
        <f t="shared" si="55"/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5">
        <f t="shared" si="56"/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5">
        <f t="shared" si="57"/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5">
        <f t="shared" si="58"/>
        <v>0</v>
      </c>
    </row>
    <row r="37" spans="1:129">
      <c r="A37" s="31" t="s">
        <v>85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43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44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45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46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47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48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49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50"/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51"/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11">
        <f t="shared" si="52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53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54"/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5">
        <f t="shared" si="55"/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5">
        <f t="shared" si="56"/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5">
        <f t="shared" si="57"/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5">
        <f t="shared" si="58"/>
        <v>0</v>
      </c>
    </row>
    <row r="38" spans="1:129">
      <c r="A38" s="31" t="s">
        <v>88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5">
        <f t="shared" si="43"/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5">
        <f t="shared" si="44"/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5">
        <f t="shared" si="45"/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5">
        <f t="shared" si="46"/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5">
        <f t="shared" si="47"/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5">
        <f t="shared" si="48"/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5">
        <f t="shared" si="49"/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5">
        <f t="shared" si="50"/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5">
        <f t="shared" si="51"/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11">
        <f t="shared" si="52"/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5">
        <f t="shared" si="53"/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5">
        <f t="shared" ref="CS38" si="59">SUM(CL38:CR38)</f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5">
        <f t="shared" si="55"/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5">
        <f t="shared" si="56"/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5">
        <f t="shared" si="57"/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5">
        <f t="shared" si="58"/>
        <v>0</v>
      </c>
    </row>
    <row r="39" spans="1:129">
      <c r="A39" s="34" t="s">
        <v>18</v>
      </c>
      <c r="B39" s="36">
        <f>SUM(B29:B37)</f>
        <v>18</v>
      </c>
      <c r="C39" s="36">
        <f t="shared" ref="C39:H39" si="60">SUM(C29:C37)</f>
        <v>30</v>
      </c>
      <c r="D39" s="36">
        <f t="shared" si="60"/>
        <v>50</v>
      </c>
      <c r="E39" s="36">
        <f t="shared" si="60"/>
        <v>9</v>
      </c>
      <c r="F39" s="36">
        <f t="shared" si="60"/>
        <v>70</v>
      </c>
      <c r="G39" s="36">
        <f t="shared" si="60"/>
        <v>0</v>
      </c>
      <c r="H39" s="36">
        <f t="shared" si="60"/>
        <v>0</v>
      </c>
      <c r="I39" s="36">
        <f>SUM(I29:I38)</f>
        <v>177</v>
      </c>
      <c r="J39" s="36">
        <f>SUM(J29:J37)</f>
        <v>18</v>
      </c>
      <c r="K39" s="36">
        <f t="shared" ref="K39:P39" si="61">SUM(K29:K37)</f>
        <v>30</v>
      </c>
      <c r="L39" s="36">
        <f t="shared" si="61"/>
        <v>75</v>
      </c>
      <c r="M39" s="36">
        <f t="shared" si="61"/>
        <v>9</v>
      </c>
      <c r="N39" s="36">
        <f t="shared" si="61"/>
        <v>70</v>
      </c>
      <c r="O39" s="36">
        <f t="shared" si="61"/>
        <v>0</v>
      </c>
      <c r="P39" s="36">
        <f t="shared" si="61"/>
        <v>0</v>
      </c>
      <c r="Q39" s="36">
        <f>SUM(Q29:Q38)</f>
        <v>202</v>
      </c>
      <c r="R39" s="36">
        <f>SUM(R29:R37)</f>
        <v>18</v>
      </c>
      <c r="S39" s="36">
        <f t="shared" ref="S39:X39" si="62">SUM(S29:S37)</f>
        <v>30</v>
      </c>
      <c r="T39" s="36">
        <f t="shared" si="62"/>
        <v>75</v>
      </c>
      <c r="U39" s="36">
        <f t="shared" si="62"/>
        <v>9</v>
      </c>
      <c r="V39" s="36">
        <f t="shared" si="62"/>
        <v>70</v>
      </c>
      <c r="W39" s="36">
        <f t="shared" si="62"/>
        <v>0</v>
      </c>
      <c r="X39" s="36">
        <f t="shared" si="62"/>
        <v>0</v>
      </c>
      <c r="Y39" s="36">
        <f>SUM(Y29:Y38)</f>
        <v>202</v>
      </c>
      <c r="Z39" s="36">
        <f>SUM(Z29:Z37)</f>
        <v>18</v>
      </c>
      <c r="AA39" s="36">
        <f t="shared" ref="AA39:AF39" si="63">SUM(AA29:AA37)</f>
        <v>30</v>
      </c>
      <c r="AB39" s="36">
        <f t="shared" si="63"/>
        <v>75</v>
      </c>
      <c r="AC39" s="36">
        <f t="shared" si="63"/>
        <v>0</v>
      </c>
      <c r="AD39" s="36">
        <f t="shared" si="63"/>
        <v>70</v>
      </c>
      <c r="AE39" s="36">
        <f t="shared" si="63"/>
        <v>0</v>
      </c>
      <c r="AF39" s="36">
        <f t="shared" si="63"/>
        <v>0</v>
      </c>
      <c r="AG39" s="36">
        <f>SUM(AG29:AG38)</f>
        <v>193</v>
      </c>
      <c r="AH39" s="36">
        <f>SUM(AH29:AH37)</f>
        <v>18</v>
      </c>
      <c r="AI39" s="36">
        <f t="shared" ref="AI39:AN39" si="64">SUM(AI29:AI37)</f>
        <v>0</v>
      </c>
      <c r="AJ39" s="36">
        <f t="shared" si="64"/>
        <v>75</v>
      </c>
      <c r="AK39" s="36">
        <f t="shared" si="64"/>
        <v>0</v>
      </c>
      <c r="AL39" s="36">
        <f t="shared" si="64"/>
        <v>70</v>
      </c>
      <c r="AM39" s="36">
        <f t="shared" si="64"/>
        <v>0</v>
      </c>
      <c r="AN39" s="36">
        <f t="shared" si="64"/>
        <v>0</v>
      </c>
      <c r="AO39" s="36">
        <f>SUM(AO29:AO38)</f>
        <v>163</v>
      </c>
      <c r="AP39" s="36">
        <f>SUM(AP29:AP37)</f>
        <v>17</v>
      </c>
      <c r="AQ39" s="36">
        <f t="shared" ref="AQ39:AV39" si="65">SUM(AQ29:AQ37)</f>
        <v>30</v>
      </c>
      <c r="AR39" s="36">
        <f t="shared" si="65"/>
        <v>81</v>
      </c>
      <c r="AS39" s="36">
        <f t="shared" si="65"/>
        <v>9</v>
      </c>
      <c r="AT39" s="36">
        <f t="shared" si="65"/>
        <v>75</v>
      </c>
      <c r="AU39" s="36">
        <f t="shared" si="65"/>
        <v>0</v>
      </c>
      <c r="AV39" s="36">
        <f t="shared" si="65"/>
        <v>0</v>
      </c>
      <c r="AW39" s="36">
        <f>SUM(AW29:AW38)</f>
        <v>212</v>
      </c>
      <c r="AX39" s="36">
        <f>SUM(AX29:AX37)</f>
        <v>17</v>
      </c>
      <c r="AY39" s="36">
        <f t="shared" ref="AY39:BD39" si="66">SUM(AY29:AY37)</f>
        <v>30</v>
      </c>
      <c r="AZ39" s="36">
        <f>SUM(AZ29:AZ38)</f>
        <v>81</v>
      </c>
      <c r="BA39" s="36">
        <f t="shared" si="66"/>
        <v>8</v>
      </c>
      <c r="BB39" s="36">
        <f t="shared" si="66"/>
        <v>76</v>
      </c>
      <c r="BC39" s="36">
        <f t="shared" si="66"/>
        <v>0</v>
      </c>
      <c r="BD39" s="36">
        <f t="shared" si="66"/>
        <v>0</v>
      </c>
      <c r="BE39" s="36">
        <f>SUM(BE29:BE38)</f>
        <v>212</v>
      </c>
      <c r="BF39" s="36">
        <f>SUM(BF29:BF38)</f>
        <v>17</v>
      </c>
      <c r="BG39" s="36">
        <f t="shared" ref="BG39:BL39" si="67">SUM(BG29:BG37)</f>
        <v>30</v>
      </c>
      <c r="BH39" s="36">
        <f t="shared" si="67"/>
        <v>81</v>
      </c>
      <c r="BI39" s="36">
        <f t="shared" si="67"/>
        <v>9</v>
      </c>
      <c r="BJ39" s="36">
        <f t="shared" si="67"/>
        <v>56</v>
      </c>
      <c r="BK39" s="36">
        <f t="shared" si="67"/>
        <v>0</v>
      </c>
      <c r="BL39" s="36">
        <f t="shared" si="67"/>
        <v>0</v>
      </c>
      <c r="BM39" s="36">
        <f>SUM(BM29:BM38)</f>
        <v>193</v>
      </c>
      <c r="BN39" s="36">
        <f>SUM(BN29:BN37)</f>
        <v>0</v>
      </c>
      <c r="BO39" s="36">
        <f t="shared" ref="BO39:BU39" si="68">SUM(BO29:BO37)</f>
        <v>0</v>
      </c>
      <c r="BP39" s="36">
        <f t="shared" si="68"/>
        <v>56</v>
      </c>
      <c r="BQ39" s="36">
        <f t="shared" si="68"/>
        <v>0</v>
      </c>
      <c r="BR39" s="36">
        <f t="shared" si="68"/>
        <v>56</v>
      </c>
      <c r="BS39" s="36">
        <f t="shared" si="68"/>
        <v>0</v>
      </c>
      <c r="BT39" s="36">
        <f t="shared" si="68"/>
        <v>0</v>
      </c>
      <c r="BU39" s="36">
        <f t="shared" si="68"/>
        <v>112</v>
      </c>
      <c r="BV39" s="36">
        <f>SUM(BV29:BV37)</f>
        <v>0</v>
      </c>
      <c r="BW39" s="36">
        <f t="shared" ref="BW39:CC39" si="69">SUM(BW29:BW37)</f>
        <v>0</v>
      </c>
      <c r="BX39" s="36">
        <f t="shared" si="69"/>
        <v>0</v>
      </c>
      <c r="BY39" s="36">
        <f t="shared" si="69"/>
        <v>0</v>
      </c>
      <c r="BZ39" s="36">
        <f t="shared" si="69"/>
        <v>0</v>
      </c>
      <c r="CA39" s="36">
        <f t="shared" si="69"/>
        <v>0</v>
      </c>
      <c r="CB39" s="36">
        <f t="shared" si="69"/>
        <v>0</v>
      </c>
      <c r="CC39" s="36">
        <f t="shared" si="69"/>
        <v>0</v>
      </c>
      <c r="CD39" s="36">
        <f>SUM(CD29:CD37)</f>
        <v>0</v>
      </c>
      <c r="CE39" s="36">
        <f t="shared" ref="CE39:CK39" si="70">SUM(CE29:CE37)</f>
        <v>0</v>
      </c>
      <c r="CF39" s="36">
        <f t="shared" si="70"/>
        <v>0</v>
      </c>
      <c r="CG39" s="36">
        <f t="shared" si="70"/>
        <v>0</v>
      </c>
      <c r="CH39" s="36">
        <f t="shared" si="70"/>
        <v>0</v>
      </c>
      <c r="CI39" s="36">
        <f t="shared" si="70"/>
        <v>0</v>
      </c>
      <c r="CJ39" s="36">
        <f t="shared" si="70"/>
        <v>0</v>
      </c>
      <c r="CK39" s="36">
        <f t="shared" si="70"/>
        <v>0</v>
      </c>
      <c r="CL39" s="36">
        <f>SUM(CL29:CL37)</f>
        <v>0</v>
      </c>
      <c r="CM39" s="36">
        <f t="shared" ref="CM39:CS39" si="71">SUM(CM29:CM37)</f>
        <v>0</v>
      </c>
      <c r="CN39" s="36">
        <f t="shared" si="71"/>
        <v>0</v>
      </c>
      <c r="CO39" s="36">
        <f t="shared" si="71"/>
        <v>0</v>
      </c>
      <c r="CP39" s="36">
        <f t="shared" si="71"/>
        <v>0</v>
      </c>
      <c r="CQ39" s="36">
        <f t="shared" si="71"/>
        <v>0</v>
      </c>
      <c r="CR39" s="36">
        <f t="shared" si="71"/>
        <v>0</v>
      </c>
      <c r="CS39" s="36">
        <f t="shared" si="71"/>
        <v>0</v>
      </c>
      <c r="CT39" s="36">
        <f>SUM(CT29:CT37)</f>
        <v>0</v>
      </c>
      <c r="CU39" s="36">
        <f t="shared" ref="CU39:DA39" si="72">SUM(CU29:CU37)</f>
        <v>0</v>
      </c>
      <c r="CV39" s="36">
        <f t="shared" si="72"/>
        <v>0</v>
      </c>
      <c r="CW39" s="36">
        <f t="shared" si="72"/>
        <v>0</v>
      </c>
      <c r="CX39" s="36">
        <f t="shared" si="72"/>
        <v>0</v>
      </c>
      <c r="CY39" s="36">
        <f t="shared" si="72"/>
        <v>0</v>
      </c>
      <c r="CZ39" s="36">
        <f t="shared" si="72"/>
        <v>0</v>
      </c>
      <c r="DA39" s="36">
        <f t="shared" si="72"/>
        <v>0</v>
      </c>
      <c r="DB39" s="36">
        <f>SUM(DB29:DB37)</f>
        <v>0</v>
      </c>
      <c r="DC39" s="36">
        <f t="shared" ref="DC39:DI39" si="73">SUM(DC29:DC37)</f>
        <v>0</v>
      </c>
      <c r="DD39" s="36">
        <f t="shared" si="73"/>
        <v>0</v>
      </c>
      <c r="DE39" s="36">
        <f t="shared" si="73"/>
        <v>0</v>
      </c>
      <c r="DF39" s="36">
        <f t="shared" si="73"/>
        <v>0</v>
      </c>
      <c r="DG39" s="36">
        <f t="shared" si="73"/>
        <v>0</v>
      </c>
      <c r="DH39" s="36">
        <f t="shared" si="73"/>
        <v>0</v>
      </c>
      <c r="DI39" s="36">
        <f t="shared" si="73"/>
        <v>0</v>
      </c>
      <c r="DJ39" s="36">
        <f>SUM(DJ29:DJ37)</f>
        <v>0</v>
      </c>
      <c r="DK39" s="36">
        <f t="shared" ref="DK39:DQ39" si="74">SUM(DK29:DK37)</f>
        <v>0</v>
      </c>
      <c r="DL39" s="36">
        <f t="shared" si="74"/>
        <v>0</v>
      </c>
      <c r="DM39" s="36">
        <f t="shared" si="74"/>
        <v>0</v>
      </c>
      <c r="DN39" s="36">
        <f t="shared" si="74"/>
        <v>0</v>
      </c>
      <c r="DO39" s="36">
        <f t="shared" si="74"/>
        <v>0</v>
      </c>
      <c r="DP39" s="36">
        <f t="shared" si="74"/>
        <v>0</v>
      </c>
      <c r="DQ39" s="36">
        <f t="shared" si="74"/>
        <v>0</v>
      </c>
      <c r="DR39" s="36">
        <f>SUM(DR29:DR37)</f>
        <v>0</v>
      </c>
      <c r="DS39" s="36">
        <f t="shared" ref="DS39:DY39" si="75">SUM(DS29:DS37)</f>
        <v>0</v>
      </c>
      <c r="DT39" s="36">
        <f t="shared" si="75"/>
        <v>0</v>
      </c>
      <c r="DU39" s="36">
        <f t="shared" si="75"/>
        <v>0</v>
      </c>
      <c r="DV39" s="36">
        <f t="shared" si="75"/>
        <v>0</v>
      </c>
      <c r="DW39" s="36">
        <f t="shared" si="75"/>
        <v>0</v>
      </c>
      <c r="DX39" s="36">
        <f t="shared" si="75"/>
        <v>0</v>
      </c>
      <c r="DY39" s="36">
        <f t="shared" si="75"/>
        <v>0</v>
      </c>
    </row>
    <row r="40" spans="1:129">
      <c r="A40" s="38" t="s">
        <v>40</v>
      </c>
      <c r="H40" s="2"/>
      <c r="I40" s="37"/>
      <c r="P40" s="2"/>
      <c r="Q40" s="37"/>
      <c r="X40" s="2"/>
      <c r="Y40" s="37"/>
      <c r="AF40" s="2"/>
      <c r="AG40" s="37"/>
      <c r="AN40" s="2"/>
      <c r="AO40" s="37"/>
      <c r="AV40" s="2"/>
      <c r="AW40" s="37"/>
      <c r="BD40" s="2"/>
      <c r="BE40" s="37"/>
      <c r="BL40" s="2"/>
      <c r="BM40" s="37"/>
      <c r="BT40" s="2"/>
      <c r="BU40" s="37"/>
      <c r="CB40" s="2"/>
      <c r="CC40" s="37"/>
      <c r="CJ40" s="2"/>
      <c r="CK40" s="37"/>
      <c r="CR40" s="2"/>
      <c r="CS40" s="37"/>
      <c r="CZ40" s="2"/>
      <c r="DA40" s="37"/>
      <c r="DH40" s="2"/>
      <c r="DI40" s="37"/>
      <c r="DP40" s="2"/>
      <c r="DQ40" s="37"/>
      <c r="DX40" s="2"/>
      <c r="DY40" s="37"/>
    </row>
    <row r="41" spans="1:129">
      <c r="A41" s="30" t="s">
        <v>41</v>
      </c>
      <c r="B41" s="28">
        <v>0</v>
      </c>
      <c r="C41" s="24">
        <v>0</v>
      </c>
      <c r="D41" s="24">
        <v>0</v>
      </c>
      <c r="E41" s="24">
        <v>0</v>
      </c>
      <c r="F41" s="24">
        <v>60</v>
      </c>
      <c r="G41" s="24">
        <v>115</v>
      </c>
      <c r="H41" s="24">
        <v>115</v>
      </c>
      <c r="I41" s="24">
        <f>SUM(B41:H41)</f>
        <v>290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ref="Q41:Q46" si="76">SUM(J41:P41)</f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ref="Y41:Y46" si="77">SUM(R41:X41)</f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78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f t="shared" ref="AO41:AO46" si="79">SUM(AH41:AN41)</f>
        <v>0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 t="shared" ref="AW41:AW46" si="80"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ref="BE41:BE46" si="81">SUM(AX41:BD41)</f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 t="shared" ref="BM41:BM46" si="82">SUM(BF41:BL41)</f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f t="shared" ref="BU41:BU46" si="83">SUM(BN41:BT41)</f>
        <v>0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ref="CC41:CC46" si="84">SUM(BV41:CB41)</f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ref="CK41:CK46" si="85">SUM(CD41:CJ41)</f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ref="CS41:CS46" si="86">SUM(CL41:CR41)</f>
        <v>0</v>
      </c>
      <c r="CT41" s="28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f t="shared" ref="DA41:DA46" si="87">SUM(CT41:CZ41)</f>
        <v>0</v>
      </c>
      <c r="DB41" s="28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f t="shared" ref="DI41:DI46" si="88">SUM(DB41:DH41)</f>
        <v>0</v>
      </c>
      <c r="DJ41" s="28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f t="shared" ref="DQ41:DQ46" si="89">SUM(DJ41:DP41)</f>
        <v>0</v>
      </c>
      <c r="DR41" s="28">
        <v>0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f t="shared" ref="DY41:DY46" si="90">SUM(DR41:DX41)</f>
        <v>0</v>
      </c>
    </row>
    <row r="42" spans="1:129">
      <c r="A42" s="30" t="s">
        <v>48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ref="I42:I47" si="91">SUM(B42:H42)</f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76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37</v>
      </c>
      <c r="Y42" s="24">
        <f t="shared" si="77"/>
        <v>37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78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si="79"/>
        <v>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si="80"/>
        <v>0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si="81"/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si="82"/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t="shared" si="83"/>
        <v>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84"/>
        <v>0</v>
      </c>
      <c r="CD42" s="28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f t="shared" si="85"/>
        <v>0</v>
      </c>
      <c r="CL42" s="28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f t="shared" si="86"/>
        <v>0</v>
      </c>
      <c r="CT42" s="28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f t="shared" si="87"/>
        <v>0</v>
      </c>
      <c r="DB42" s="28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f t="shared" si="88"/>
        <v>0</v>
      </c>
      <c r="DJ42" s="28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f t="shared" si="89"/>
        <v>0</v>
      </c>
      <c r="DR42" s="28">
        <v>0</v>
      </c>
      <c r="DS42" s="24">
        <v>0</v>
      </c>
      <c r="DT42" s="24">
        <v>0</v>
      </c>
      <c r="DU42" s="24">
        <v>0</v>
      </c>
      <c r="DV42" s="24">
        <v>0</v>
      </c>
      <c r="DW42" s="24">
        <v>0</v>
      </c>
      <c r="DX42" s="24">
        <v>0</v>
      </c>
      <c r="DY42" s="24">
        <f t="shared" si="90"/>
        <v>0</v>
      </c>
    </row>
    <row r="43" spans="1:129">
      <c r="A43" s="30" t="s">
        <v>98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91"/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76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80</v>
      </c>
      <c r="W43" s="24">
        <v>0</v>
      </c>
      <c r="X43" s="24">
        <v>0</v>
      </c>
      <c r="Y43" s="24">
        <f t="shared" si="77"/>
        <v>80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78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79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80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81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si="82"/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83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84"/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si="85"/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si="86"/>
        <v>0</v>
      </c>
      <c r="CT43" s="28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f t="shared" si="87"/>
        <v>0</v>
      </c>
      <c r="DB43" s="28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f t="shared" si="88"/>
        <v>0</v>
      </c>
      <c r="DJ43" s="28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f t="shared" si="89"/>
        <v>0</v>
      </c>
      <c r="DR43" s="28">
        <v>0</v>
      </c>
      <c r="DS43" s="24">
        <v>0</v>
      </c>
      <c r="DT43" s="24">
        <v>0</v>
      </c>
      <c r="DU43" s="24">
        <v>0</v>
      </c>
      <c r="DV43" s="24">
        <v>0</v>
      </c>
      <c r="DW43" s="24">
        <v>0</v>
      </c>
      <c r="DX43" s="24">
        <v>0</v>
      </c>
      <c r="DY43" s="24">
        <f t="shared" si="90"/>
        <v>0</v>
      </c>
    </row>
    <row r="44" spans="1:129">
      <c r="A44" s="30" t="s">
        <v>51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91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76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77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78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79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80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81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82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83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84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85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86"/>
        <v>0</v>
      </c>
      <c r="CT44" s="28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f t="shared" si="87"/>
        <v>0</v>
      </c>
      <c r="DB44" s="28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f t="shared" si="88"/>
        <v>0</v>
      </c>
      <c r="DJ44" s="28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f t="shared" si="89"/>
        <v>0</v>
      </c>
      <c r="DR44" s="28">
        <v>0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4">
        <v>0</v>
      </c>
      <c r="DY44" s="24">
        <f t="shared" si="90"/>
        <v>0</v>
      </c>
    </row>
    <row r="45" spans="1:129">
      <c r="A45" s="30" t="s">
        <v>42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91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76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77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78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79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80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50</v>
      </c>
      <c r="BD45" s="24">
        <v>44</v>
      </c>
      <c r="BE45" s="24">
        <f t="shared" si="81"/>
        <v>94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104</v>
      </c>
      <c r="BL45" s="24">
        <v>48</v>
      </c>
      <c r="BM45" s="24">
        <f t="shared" si="82"/>
        <v>152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83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84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85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86"/>
        <v>0</v>
      </c>
      <c r="CT45" s="28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f t="shared" si="87"/>
        <v>0</v>
      </c>
      <c r="DB45" s="28">
        <v>0</v>
      </c>
      <c r="DC45" s="24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f t="shared" si="88"/>
        <v>0</v>
      </c>
      <c r="DJ45" s="28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f t="shared" si="89"/>
        <v>0</v>
      </c>
      <c r="DR45" s="28">
        <v>0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f t="shared" si="90"/>
        <v>0</v>
      </c>
    </row>
    <row r="46" spans="1:129">
      <c r="A46" s="30" t="s">
        <v>62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f t="shared" si="91"/>
        <v>0</v>
      </c>
      <c r="J46" s="28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 t="shared" si="76"/>
        <v>0</v>
      </c>
      <c r="R46" s="28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f t="shared" si="77"/>
        <v>0</v>
      </c>
      <c r="Z46" s="28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f t="shared" si="78"/>
        <v>0</v>
      </c>
      <c r="AH46" s="28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f t="shared" si="79"/>
        <v>0</v>
      </c>
      <c r="AP46" s="28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f t="shared" si="80"/>
        <v>0</v>
      </c>
      <c r="AX46" s="28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f t="shared" si="81"/>
        <v>0</v>
      </c>
      <c r="BF46" s="28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f t="shared" si="82"/>
        <v>0</v>
      </c>
      <c r="BN46" s="28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f t="shared" si="83"/>
        <v>0</v>
      </c>
      <c r="BV46" s="28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f t="shared" si="84"/>
        <v>0</v>
      </c>
      <c r="CD46" s="28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1164</v>
      </c>
      <c r="CJ46" s="24">
        <v>1164</v>
      </c>
      <c r="CK46" s="24">
        <f t="shared" si="85"/>
        <v>2328</v>
      </c>
      <c r="CL46" s="28">
        <v>582</v>
      </c>
      <c r="CM46" s="24">
        <v>291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f t="shared" si="86"/>
        <v>873</v>
      </c>
      <c r="CT46" s="28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f t="shared" si="87"/>
        <v>0</v>
      </c>
      <c r="DB46" s="28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f t="shared" si="88"/>
        <v>0</v>
      </c>
      <c r="DJ46" s="28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f t="shared" si="89"/>
        <v>0</v>
      </c>
      <c r="DR46" s="28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f t="shared" si="90"/>
        <v>0</v>
      </c>
    </row>
    <row r="47" spans="1:129">
      <c r="A47" s="46" t="s">
        <v>61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f t="shared" si="91"/>
        <v>0</v>
      </c>
      <c r="J47" s="28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8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f>SUM(S47:X47)</f>
        <v>0</v>
      </c>
      <c r="Z47" s="28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8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8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8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8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8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8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24">
        <v>0</v>
      </c>
      <c r="CD47" s="28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8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0</v>
      </c>
      <c r="CS47" s="24">
        <v>0</v>
      </c>
      <c r="CT47" s="28">
        <v>0</v>
      </c>
      <c r="CU47" s="24">
        <v>0</v>
      </c>
      <c r="CV47" s="24">
        <v>0</v>
      </c>
      <c r="CW47" s="24">
        <v>0</v>
      </c>
      <c r="CX47" s="24">
        <v>0</v>
      </c>
      <c r="CY47" s="24">
        <v>0</v>
      </c>
      <c r="CZ47" s="24">
        <v>0</v>
      </c>
      <c r="DA47" s="24">
        <v>0</v>
      </c>
      <c r="DB47" s="28">
        <v>0</v>
      </c>
      <c r="DC47" s="24">
        <v>0</v>
      </c>
      <c r="DD47" s="24">
        <v>0</v>
      </c>
      <c r="DE47" s="24">
        <v>0</v>
      </c>
      <c r="DF47" s="24">
        <v>0</v>
      </c>
      <c r="DG47" s="24">
        <v>0</v>
      </c>
      <c r="DH47" s="24">
        <v>0</v>
      </c>
      <c r="DI47" s="24">
        <v>0</v>
      </c>
      <c r="DJ47" s="28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8">
        <v>0</v>
      </c>
      <c r="DS47" s="24">
        <v>816</v>
      </c>
      <c r="DT47" s="24">
        <v>816</v>
      </c>
      <c r="DU47" s="24">
        <v>408</v>
      </c>
      <c r="DV47" s="24">
        <v>204</v>
      </c>
      <c r="DW47" s="24">
        <v>0</v>
      </c>
      <c r="DX47" s="24">
        <v>0</v>
      </c>
      <c r="DY47" s="24">
        <f>SUM(DR47:DX47)</f>
        <v>2244</v>
      </c>
    </row>
    <row r="48" spans="1:129">
      <c r="A48" s="48" t="s">
        <v>18</v>
      </c>
      <c r="B48" s="49">
        <f t="shared" ref="B48:X48" si="92">SUM(B41:B47)</f>
        <v>0</v>
      </c>
      <c r="C48" s="49">
        <f t="shared" si="92"/>
        <v>0</v>
      </c>
      <c r="D48" s="49">
        <f t="shared" si="92"/>
        <v>0</v>
      </c>
      <c r="E48" s="49">
        <f t="shared" si="92"/>
        <v>0</v>
      </c>
      <c r="F48" s="49">
        <f t="shared" si="92"/>
        <v>60</v>
      </c>
      <c r="G48" s="49">
        <f t="shared" si="92"/>
        <v>115</v>
      </c>
      <c r="H48" s="49">
        <f t="shared" si="92"/>
        <v>115</v>
      </c>
      <c r="I48" s="49">
        <f t="shared" si="92"/>
        <v>290</v>
      </c>
      <c r="J48" s="49">
        <f t="shared" si="92"/>
        <v>0</v>
      </c>
      <c r="K48" s="49">
        <f t="shared" si="92"/>
        <v>0</v>
      </c>
      <c r="L48" s="49">
        <f t="shared" si="92"/>
        <v>0</v>
      </c>
      <c r="M48" s="49">
        <f t="shared" si="92"/>
        <v>0</v>
      </c>
      <c r="N48" s="49">
        <f t="shared" si="92"/>
        <v>0</v>
      </c>
      <c r="O48" s="49">
        <f t="shared" si="92"/>
        <v>0</v>
      </c>
      <c r="P48" s="49">
        <f t="shared" si="92"/>
        <v>0</v>
      </c>
      <c r="Q48" s="49">
        <f t="shared" si="92"/>
        <v>0</v>
      </c>
      <c r="R48" s="49">
        <f t="shared" si="92"/>
        <v>0</v>
      </c>
      <c r="S48" s="49">
        <f t="shared" si="92"/>
        <v>0</v>
      </c>
      <c r="T48" s="49">
        <f t="shared" si="92"/>
        <v>0</v>
      </c>
      <c r="U48" s="49">
        <f t="shared" si="92"/>
        <v>0</v>
      </c>
      <c r="V48" s="49">
        <f t="shared" si="92"/>
        <v>80</v>
      </c>
      <c r="W48" s="49">
        <f t="shared" si="92"/>
        <v>0</v>
      </c>
      <c r="X48" s="49">
        <f t="shared" si="92"/>
        <v>37</v>
      </c>
      <c r="Y48" s="49">
        <f>SUM(Y41:Y47)</f>
        <v>117</v>
      </c>
      <c r="Z48" s="49">
        <f t="shared" ref="Z48:CK48" si="93">SUM(Z41:Z47)</f>
        <v>0</v>
      </c>
      <c r="AA48" s="49">
        <f t="shared" si="93"/>
        <v>0</v>
      </c>
      <c r="AB48" s="49">
        <f t="shared" si="93"/>
        <v>0</v>
      </c>
      <c r="AC48" s="49">
        <f t="shared" si="93"/>
        <v>0</v>
      </c>
      <c r="AD48" s="49">
        <f t="shared" si="93"/>
        <v>0</v>
      </c>
      <c r="AE48" s="49">
        <f t="shared" si="93"/>
        <v>0</v>
      </c>
      <c r="AF48" s="49">
        <f t="shared" si="93"/>
        <v>0</v>
      </c>
      <c r="AG48" s="49">
        <f t="shared" si="93"/>
        <v>0</v>
      </c>
      <c r="AH48" s="49">
        <f t="shared" si="93"/>
        <v>0</v>
      </c>
      <c r="AI48" s="49">
        <f t="shared" si="93"/>
        <v>0</v>
      </c>
      <c r="AJ48" s="49">
        <f t="shared" si="93"/>
        <v>0</v>
      </c>
      <c r="AK48" s="49">
        <f t="shared" si="93"/>
        <v>0</v>
      </c>
      <c r="AL48" s="49">
        <f t="shared" si="93"/>
        <v>0</v>
      </c>
      <c r="AM48" s="49">
        <f t="shared" si="93"/>
        <v>0</v>
      </c>
      <c r="AN48" s="49">
        <f t="shared" si="93"/>
        <v>0</v>
      </c>
      <c r="AO48" s="49">
        <f t="shared" si="93"/>
        <v>0</v>
      </c>
      <c r="AP48" s="49">
        <f t="shared" si="93"/>
        <v>0</v>
      </c>
      <c r="AQ48" s="49">
        <f t="shared" si="93"/>
        <v>0</v>
      </c>
      <c r="AR48" s="49">
        <f t="shared" si="93"/>
        <v>0</v>
      </c>
      <c r="AS48" s="49">
        <f t="shared" si="93"/>
        <v>0</v>
      </c>
      <c r="AT48" s="49">
        <f t="shared" si="93"/>
        <v>0</v>
      </c>
      <c r="AU48" s="49">
        <f t="shared" si="93"/>
        <v>0</v>
      </c>
      <c r="AV48" s="49">
        <f t="shared" si="93"/>
        <v>0</v>
      </c>
      <c r="AW48" s="49">
        <f t="shared" si="93"/>
        <v>0</v>
      </c>
      <c r="AX48" s="49">
        <f t="shared" si="93"/>
        <v>0</v>
      </c>
      <c r="AY48" s="49">
        <f t="shared" si="93"/>
        <v>0</v>
      </c>
      <c r="AZ48" s="49">
        <f t="shared" si="93"/>
        <v>0</v>
      </c>
      <c r="BA48" s="49">
        <f t="shared" si="93"/>
        <v>0</v>
      </c>
      <c r="BB48" s="49">
        <f t="shared" si="93"/>
        <v>0</v>
      </c>
      <c r="BC48" s="49">
        <f t="shared" si="93"/>
        <v>50</v>
      </c>
      <c r="BD48" s="49">
        <f t="shared" si="93"/>
        <v>44</v>
      </c>
      <c r="BE48" s="49">
        <f t="shared" si="93"/>
        <v>94</v>
      </c>
      <c r="BF48" s="49">
        <f t="shared" si="93"/>
        <v>0</v>
      </c>
      <c r="BG48" s="49">
        <f t="shared" si="93"/>
        <v>0</v>
      </c>
      <c r="BH48" s="49">
        <f t="shared" si="93"/>
        <v>0</v>
      </c>
      <c r="BI48" s="49">
        <f t="shared" si="93"/>
        <v>0</v>
      </c>
      <c r="BJ48" s="49">
        <f t="shared" si="93"/>
        <v>0</v>
      </c>
      <c r="BK48" s="49">
        <f t="shared" si="93"/>
        <v>104</v>
      </c>
      <c r="BL48" s="49">
        <f t="shared" si="93"/>
        <v>48</v>
      </c>
      <c r="BM48" s="49">
        <f t="shared" si="93"/>
        <v>152</v>
      </c>
      <c r="BN48" s="49">
        <f t="shared" si="93"/>
        <v>0</v>
      </c>
      <c r="BO48" s="49">
        <f t="shared" si="93"/>
        <v>0</v>
      </c>
      <c r="BP48" s="49">
        <f t="shared" si="93"/>
        <v>0</v>
      </c>
      <c r="BQ48" s="49">
        <f t="shared" si="93"/>
        <v>0</v>
      </c>
      <c r="BR48" s="49">
        <f t="shared" si="93"/>
        <v>0</v>
      </c>
      <c r="BS48" s="49">
        <f t="shared" si="93"/>
        <v>0</v>
      </c>
      <c r="BT48" s="49">
        <f t="shared" si="93"/>
        <v>0</v>
      </c>
      <c r="BU48" s="49">
        <f t="shared" si="93"/>
        <v>0</v>
      </c>
      <c r="BV48" s="49">
        <f t="shared" si="93"/>
        <v>0</v>
      </c>
      <c r="BW48" s="49">
        <f t="shared" si="93"/>
        <v>0</v>
      </c>
      <c r="BX48" s="49">
        <f t="shared" si="93"/>
        <v>0</v>
      </c>
      <c r="BY48" s="49">
        <f t="shared" si="93"/>
        <v>0</v>
      </c>
      <c r="BZ48" s="49">
        <f t="shared" si="93"/>
        <v>0</v>
      </c>
      <c r="CA48" s="49">
        <f t="shared" si="93"/>
        <v>0</v>
      </c>
      <c r="CB48" s="49">
        <f t="shared" si="93"/>
        <v>0</v>
      </c>
      <c r="CC48" s="49">
        <f t="shared" si="93"/>
        <v>0</v>
      </c>
      <c r="CD48" s="49">
        <f t="shared" si="93"/>
        <v>0</v>
      </c>
      <c r="CE48" s="49">
        <f t="shared" si="93"/>
        <v>0</v>
      </c>
      <c r="CF48" s="49">
        <f t="shared" si="93"/>
        <v>0</v>
      </c>
      <c r="CG48" s="49">
        <f t="shared" si="93"/>
        <v>0</v>
      </c>
      <c r="CH48" s="49">
        <f t="shared" si="93"/>
        <v>0</v>
      </c>
      <c r="CI48" s="49">
        <f t="shared" si="93"/>
        <v>1164</v>
      </c>
      <c r="CJ48" s="49">
        <f t="shared" si="93"/>
        <v>1164</v>
      </c>
      <c r="CK48" s="49">
        <f t="shared" si="93"/>
        <v>2328</v>
      </c>
      <c r="CL48" s="49">
        <f t="shared" ref="CL48:CS48" si="94">SUM(CL41:CL47)</f>
        <v>582</v>
      </c>
      <c r="CM48" s="49">
        <f t="shared" si="94"/>
        <v>291</v>
      </c>
      <c r="CN48" s="49">
        <f t="shared" si="94"/>
        <v>0</v>
      </c>
      <c r="CO48" s="49">
        <f t="shared" si="94"/>
        <v>0</v>
      </c>
      <c r="CP48" s="49">
        <f t="shared" si="94"/>
        <v>0</v>
      </c>
      <c r="CQ48" s="49">
        <f t="shared" si="94"/>
        <v>0</v>
      </c>
      <c r="CR48" s="49">
        <f t="shared" si="94"/>
        <v>0</v>
      </c>
      <c r="CS48" s="49">
        <f t="shared" si="94"/>
        <v>873</v>
      </c>
      <c r="CT48" s="49">
        <f t="shared" ref="CT48:DQ48" si="95">SUM(CT41:CT47)</f>
        <v>0</v>
      </c>
      <c r="CU48" s="49">
        <f t="shared" si="95"/>
        <v>0</v>
      </c>
      <c r="CV48" s="49">
        <f t="shared" si="95"/>
        <v>0</v>
      </c>
      <c r="CW48" s="49">
        <f t="shared" si="95"/>
        <v>0</v>
      </c>
      <c r="CX48" s="49">
        <f t="shared" si="95"/>
        <v>0</v>
      </c>
      <c r="CY48" s="49">
        <f t="shared" si="95"/>
        <v>0</v>
      </c>
      <c r="CZ48" s="49">
        <f t="shared" si="95"/>
        <v>0</v>
      </c>
      <c r="DA48" s="49">
        <f t="shared" si="95"/>
        <v>0</v>
      </c>
      <c r="DB48" s="49">
        <f t="shared" si="95"/>
        <v>0</v>
      </c>
      <c r="DC48" s="49">
        <f t="shared" si="95"/>
        <v>0</v>
      </c>
      <c r="DD48" s="49">
        <f t="shared" si="95"/>
        <v>0</v>
      </c>
      <c r="DE48" s="49">
        <f t="shared" si="95"/>
        <v>0</v>
      </c>
      <c r="DF48" s="49">
        <f t="shared" si="95"/>
        <v>0</v>
      </c>
      <c r="DG48" s="49">
        <f t="shared" si="95"/>
        <v>0</v>
      </c>
      <c r="DH48" s="49">
        <f t="shared" si="95"/>
        <v>0</v>
      </c>
      <c r="DI48" s="49">
        <f t="shared" si="95"/>
        <v>0</v>
      </c>
      <c r="DJ48" s="49">
        <f t="shared" si="95"/>
        <v>0</v>
      </c>
      <c r="DK48" s="49">
        <f t="shared" si="95"/>
        <v>0</v>
      </c>
      <c r="DL48" s="49">
        <f t="shared" si="95"/>
        <v>0</v>
      </c>
      <c r="DM48" s="49">
        <f t="shared" si="95"/>
        <v>0</v>
      </c>
      <c r="DN48" s="49">
        <f t="shared" si="95"/>
        <v>0</v>
      </c>
      <c r="DO48" s="49">
        <f t="shared" si="95"/>
        <v>0</v>
      </c>
      <c r="DP48" s="49">
        <f t="shared" si="95"/>
        <v>0</v>
      </c>
      <c r="DQ48" s="49">
        <f t="shared" si="95"/>
        <v>0</v>
      </c>
      <c r="DR48" s="49">
        <f t="shared" ref="DR48:DY48" si="96">SUM(DR41:DR47)</f>
        <v>0</v>
      </c>
      <c r="DS48" s="49">
        <f t="shared" si="96"/>
        <v>816</v>
      </c>
      <c r="DT48" s="49">
        <f t="shared" si="96"/>
        <v>816</v>
      </c>
      <c r="DU48" s="49">
        <f t="shared" si="96"/>
        <v>408</v>
      </c>
      <c r="DV48" s="49">
        <f t="shared" si="96"/>
        <v>204</v>
      </c>
      <c r="DW48" s="49">
        <f t="shared" si="96"/>
        <v>0</v>
      </c>
      <c r="DX48" s="49">
        <f t="shared" si="96"/>
        <v>0</v>
      </c>
      <c r="DY48" s="49">
        <f t="shared" si="96"/>
        <v>2244</v>
      </c>
    </row>
    <row r="49" spans="1:129" ht="20" thickBot="1">
      <c r="A49" s="27" t="s">
        <v>44</v>
      </c>
      <c r="B49" s="20">
        <f t="shared" ref="B49:BM49" si="97">SUM(B17+B27+B39+B48)</f>
        <v>52</v>
      </c>
      <c r="C49" s="20">
        <f t="shared" si="97"/>
        <v>103</v>
      </c>
      <c r="D49" s="20">
        <f t="shared" si="97"/>
        <v>98</v>
      </c>
      <c r="E49" s="20">
        <f t="shared" si="97"/>
        <v>72</v>
      </c>
      <c r="F49" s="20">
        <f t="shared" si="97"/>
        <v>154</v>
      </c>
      <c r="G49" s="20">
        <f t="shared" si="97"/>
        <v>157</v>
      </c>
      <c r="H49" s="20">
        <f t="shared" si="97"/>
        <v>115</v>
      </c>
      <c r="I49" s="20">
        <f>SUM(I17+I27+I39+I48)</f>
        <v>751</v>
      </c>
      <c r="J49" s="20">
        <f t="shared" si="97"/>
        <v>57</v>
      </c>
      <c r="K49" s="20">
        <f t="shared" si="97"/>
        <v>111</v>
      </c>
      <c r="L49" s="20">
        <f t="shared" si="97"/>
        <v>153</v>
      </c>
      <c r="M49" s="20">
        <f t="shared" si="97"/>
        <v>73</v>
      </c>
      <c r="N49" s="20">
        <f t="shared" si="97"/>
        <v>96</v>
      </c>
      <c r="O49" s="20">
        <f t="shared" si="97"/>
        <v>47</v>
      </c>
      <c r="P49" s="20">
        <f t="shared" si="97"/>
        <v>0</v>
      </c>
      <c r="Q49" s="20">
        <f>SUM(Q17+Q27+Q39+Q48)</f>
        <v>537</v>
      </c>
      <c r="R49" s="20">
        <f t="shared" si="97"/>
        <v>49</v>
      </c>
      <c r="S49" s="20">
        <f t="shared" si="97"/>
        <v>104</v>
      </c>
      <c r="T49" s="20">
        <f t="shared" si="97"/>
        <v>163</v>
      </c>
      <c r="U49" s="20">
        <f t="shared" si="97"/>
        <v>60</v>
      </c>
      <c r="V49" s="20">
        <f>SUM(V17+V27+V39+V48)</f>
        <v>180</v>
      </c>
      <c r="W49" s="20">
        <f t="shared" si="97"/>
        <v>58</v>
      </c>
      <c r="X49" s="20">
        <f t="shared" si="97"/>
        <v>41</v>
      </c>
      <c r="Y49" s="20">
        <f>SUM(Y17+Y27+Y39+Y48)</f>
        <v>655</v>
      </c>
      <c r="Z49" s="20">
        <f t="shared" si="97"/>
        <v>59</v>
      </c>
      <c r="AA49" s="20">
        <f t="shared" si="97"/>
        <v>114</v>
      </c>
      <c r="AB49" s="20">
        <f t="shared" si="97"/>
        <v>143</v>
      </c>
      <c r="AC49" s="20">
        <f t="shared" si="97"/>
        <v>65</v>
      </c>
      <c r="AD49" s="20">
        <f t="shared" si="97"/>
        <v>96</v>
      </c>
      <c r="AE49" s="20">
        <f t="shared" si="97"/>
        <v>56</v>
      </c>
      <c r="AF49" s="20">
        <f t="shared" si="97"/>
        <v>7</v>
      </c>
      <c r="AG49" s="20">
        <f>SUM(AG17+AG27+AG39+AG48)</f>
        <v>540</v>
      </c>
      <c r="AH49" s="20">
        <f t="shared" si="97"/>
        <v>53</v>
      </c>
      <c r="AI49" s="20">
        <f t="shared" si="97"/>
        <v>16</v>
      </c>
      <c r="AJ49" s="20">
        <f t="shared" si="97"/>
        <v>127</v>
      </c>
      <c r="AK49" s="20">
        <f t="shared" si="97"/>
        <v>75</v>
      </c>
      <c r="AL49" s="20">
        <f t="shared" si="97"/>
        <v>84</v>
      </c>
      <c r="AM49" s="20">
        <f t="shared" si="97"/>
        <v>59</v>
      </c>
      <c r="AN49" s="20">
        <f t="shared" si="97"/>
        <v>0</v>
      </c>
      <c r="AO49" s="20">
        <f>SUM(AO17+AO27+AO39+AO48)</f>
        <v>414</v>
      </c>
      <c r="AP49" s="20">
        <f t="shared" si="97"/>
        <v>61</v>
      </c>
      <c r="AQ49" s="20">
        <f t="shared" si="97"/>
        <v>110</v>
      </c>
      <c r="AR49" s="20">
        <f t="shared" si="97"/>
        <v>135</v>
      </c>
      <c r="AS49" s="20">
        <f t="shared" si="97"/>
        <v>75</v>
      </c>
      <c r="AT49" s="20">
        <f t="shared" si="97"/>
        <v>106</v>
      </c>
      <c r="AU49" s="20">
        <f t="shared" si="97"/>
        <v>63</v>
      </c>
      <c r="AV49" s="20">
        <f t="shared" si="97"/>
        <v>0</v>
      </c>
      <c r="AW49" s="20">
        <f t="shared" si="97"/>
        <v>550</v>
      </c>
      <c r="AX49" s="20">
        <f t="shared" si="97"/>
        <v>54</v>
      </c>
      <c r="AY49" s="20">
        <f t="shared" si="97"/>
        <v>108</v>
      </c>
      <c r="AZ49" s="20">
        <f t="shared" si="97"/>
        <v>132</v>
      </c>
      <c r="BA49" s="20">
        <f t="shared" si="97"/>
        <v>71</v>
      </c>
      <c r="BB49" s="20">
        <f t="shared" si="97"/>
        <v>106</v>
      </c>
      <c r="BC49" s="20">
        <f t="shared" si="97"/>
        <v>89</v>
      </c>
      <c r="BD49" s="20">
        <f t="shared" si="97"/>
        <v>44</v>
      </c>
      <c r="BE49" s="20">
        <f t="shared" si="97"/>
        <v>604</v>
      </c>
      <c r="BF49" s="20">
        <f t="shared" si="97"/>
        <v>63</v>
      </c>
      <c r="BG49" s="20">
        <f t="shared" si="97"/>
        <v>108</v>
      </c>
      <c r="BH49" s="20">
        <f t="shared" si="97"/>
        <v>132</v>
      </c>
      <c r="BI49" s="20">
        <f t="shared" si="97"/>
        <v>69</v>
      </c>
      <c r="BJ49" s="20">
        <f t="shared" si="97"/>
        <v>56</v>
      </c>
      <c r="BK49" s="20">
        <f t="shared" si="97"/>
        <v>142</v>
      </c>
      <c r="BL49" s="20">
        <f t="shared" si="97"/>
        <v>48</v>
      </c>
      <c r="BM49" s="20">
        <f t="shared" si="97"/>
        <v>618</v>
      </c>
      <c r="BN49" s="20">
        <f t="shared" ref="BN49:CS49" si="98">SUM(BN17+BN27+BN39+BN48)</f>
        <v>0</v>
      </c>
      <c r="BO49" s="20">
        <f t="shared" si="98"/>
        <v>0</v>
      </c>
      <c r="BP49" s="20">
        <f t="shared" si="98"/>
        <v>56</v>
      </c>
      <c r="BQ49" s="20">
        <f t="shared" si="98"/>
        <v>0</v>
      </c>
      <c r="BR49" s="20">
        <f t="shared" si="98"/>
        <v>56</v>
      </c>
      <c r="BS49" s="20">
        <f t="shared" si="98"/>
        <v>21</v>
      </c>
      <c r="BT49" s="20">
        <f t="shared" si="98"/>
        <v>0</v>
      </c>
      <c r="BU49" s="20">
        <f t="shared" si="98"/>
        <v>133</v>
      </c>
      <c r="BV49" s="20">
        <f t="shared" si="98"/>
        <v>0</v>
      </c>
      <c r="BW49" s="20">
        <f t="shared" si="98"/>
        <v>0</v>
      </c>
      <c r="BX49" s="20">
        <f t="shared" si="98"/>
        <v>0</v>
      </c>
      <c r="BY49" s="20">
        <f t="shared" si="98"/>
        <v>0</v>
      </c>
      <c r="BZ49" s="20">
        <f t="shared" si="98"/>
        <v>0</v>
      </c>
      <c r="CA49" s="20">
        <f t="shared" si="98"/>
        <v>0</v>
      </c>
      <c r="CB49" s="20">
        <f t="shared" si="98"/>
        <v>0</v>
      </c>
      <c r="CC49" s="20">
        <f t="shared" si="98"/>
        <v>0</v>
      </c>
      <c r="CD49" s="20">
        <f t="shared" si="98"/>
        <v>0</v>
      </c>
      <c r="CE49" s="20">
        <f t="shared" si="98"/>
        <v>0</v>
      </c>
      <c r="CF49" s="20">
        <f t="shared" si="98"/>
        <v>0</v>
      </c>
      <c r="CG49" s="20">
        <f t="shared" si="98"/>
        <v>0</v>
      </c>
      <c r="CH49" s="20">
        <f t="shared" si="98"/>
        <v>0</v>
      </c>
      <c r="CI49" s="20">
        <f t="shared" si="98"/>
        <v>1164</v>
      </c>
      <c r="CJ49" s="20">
        <f t="shared" si="98"/>
        <v>1164</v>
      </c>
      <c r="CK49" s="20">
        <f t="shared" si="98"/>
        <v>2328</v>
      </c>
      <c r="CL49" s="20">
        <f t="shared" si="98"/>
        <v>582</v>
      </c>
      <c r="CM49" s="20">
        <f t="shared" si="98"/>
        <v>291</v>
      </c>
      <c r="CN49" s="20">
        <f t="shared" si="98"/>
        <v>0</v>
      </c>
      <c r="CO49" s="20">
        <f t="shared" si="98"/>
        <v>0</v>
      </c>
      <c r="CP49" s="20">
        <f t="shared" si="98"/>
        <v>0</v>
      </c>
      <c r="CQ49" s="20">
        <f t="shared" si="98"/>
        <v>0</v>
      </c>
      <c r="CR49" s="20">
        <f t="shared" si="98"/>
        <v>0</v>
      </c>
      <c r="CS49" s="20">
        <f t="shared" si="98"/>
        <v>873</v>
      </c>
      <c r="CT49" s="20">
        <f t="shared" ref="CT49:DQ49" si="99">SUM(CT17+CT27+CT39+CT48)</f>
        <v>0</v>
      </c>
      <c r="CU49" s="20">
        <f t="shared" si="99"/>
        <v>0</v>
      </c>
      <c r="CV49" s="20">
        <f t="shared" si="99"/>
        <v>0</v>
      </c>
      <c r="CW49" s="20">
        <f t="shared" si="99"/>
        <v>0</v>
      </c>
      <c r="CX49" s="20">
        <f t="shared" si="99"/>
        <v>0</v>
      </c>
      <c r="CY49" s="20">
        <f t="shared" si="99"/>
        <v>0</v>
      </c>
      <c r="CZ49" s="20">
        <f t="shared" si="99"/>
        <v>0</v>
      </c>
      <c r="DA49" s="20">
        <f t="shared" si="99"/>
        <v>0</v>
      </c>
      <c r="DB49" s="20">
        <f t="shared" si="99"/>
        <v>20</v>
      </c>
      <c r="DC49" s="20">
        <f t="shared" si="99"/>
        <v>64</v>
      </c>
      <c r="DD49" s="20">
        <f t="shared" si="99"/>
        <v>32</v>
      </c>
      <c r="DE49" s="20">
        <f t="shared" si="99"/>
        <v>38</v>
      </c>
      <c r="DF49" s="20">
        <f t="shared" si="99"/>
        <v>0</v>
      </c>
      <c r="DG49" s="20">
        <f t="shared" si="99"/>
        <v>0</v>
      </c>
      <c r="DH49" s="20">
        <f t="shared" si="99"/>
        <v>0</v>
      </c>
      <c r="DI49" s="20">
        <f t="shared" si="99"/>
        <v>154</v>
      </c>
      <c r="DJ49" s="20">
        <f t="shared" si="99"/>
        <v>12</v>
      </c>
      <c r="DK49" s="20">
        <f t="shared" si="99"/>
        <v>53</v>
      </c>
      <c r="DL49" s="20">
        <f t="shared" si="99"/>
        <v>35</v>
      </c>
      <c r="DM49" s="20">
        <f t="shared" si="99"/>
        <v>16</v>
      </c>
      <c r="DN49" s="20">
        <f t="shared" si="99"/>
        <v>0</v>
      </c>
      <c r="DO49" s="20">
        <f t="shared" si="99"/>
        <v>0</v>
      </c>
      <c r="DP49" s="20">
        <f t="shared" si="99"/>
        <v>0</v>
      </c>
      <c r="DQ49" s="20">
        <f t="shared" si="99"/>
        <v>116</v>
      </c>
      <c r="DR49" s="20">
        <f t="shared" ref="DR49:DX49" si="100">SUM(DR17+DR27+DR39+DR48)</f>
        <v>6</v>
      </c>
      <c r="DS49" s="20">
        <f t="shared" si="100"/>
        <v>816</v>
      </c>
      <c r="DT49" s="20">
        <f t="shared" si="100"/>
        <v>863</v>
      </c>
      <c r="DU49" s="20">
        <f t="shared" si="100"/>
        <v>424</v>
      </c>
      <c r="DV49" s="20">
        <f t="shared" si="100"/>
        <v>204</v>
      </c>
      <c r="DW49" s="20">
        <f t="shared" si="100"/>
        <v>0</v>
      </c>
      <c r="DX49" s="20">
        <f t="shared" si="100"/>
        <v>0</v>
      </c>
      <c r="DY49" s="20">
        <f>SUM(DY17+DY27+DY39+DY48)</f>
        <v>2313</v>
      </c>
    </row>
    <row r="50" spans="1:129" ht="17" thickTop="1">
      <c r="H50" s="2"/>
      <c r="I50" s="21">
        <f>I49/7</f>
        <v>107.28571428571429</v>
      </c>
      <c r="P50" s="2"/>
      <c r="Q50" s="21">
        <f>Q49/6</f>
        <v>89.5</v>
      </c>
      <c r="X50" s="2"/>
      <c r="Y50" s="21">
        <f>Y49/7</f>
        <v>93.571428571428569</v>
      </c>
      <c r="AF50" s="2"/>
      <c r="AG50" s="21">
        <f>AG49/7</f>
        <v>77.142857142857139</v>
      </c>
      <c r="AN50" s="2"/>
      <c r="AO50" s="21">
        <f>AO49/6</f>
        <v>69</v>
      </c>
      <c r="AV50" s="2"/>
      <c r="AW50" s="21">
        <f>AW49/6</f>
        <v>91.666666666666671</v>
      </c>
      <c r="BD50" s="2"/>
      <c r="BE50" s="21">
        <f>BE49/6</f>
        <v>100.66666666666667</v>
      </c>
      <c r="BL50" s="2"/>
      <c r="BM50" s="21">
        <f>BM49/6</f>
        <v>103</v>
      </c>
      <c r="BT50" s="2"/>
      <c r="BU50" s="21">
        <f>BU49/6</f>
        <v>22.166666666666668</v>
      </c>
      <c r="CB50" s="2"/>
      <c r="CC50" s="21">
        <f>CC49/6</f>
        <v>0</v>
      </c>
      <c r="CJ50" s="2"/>
      <c r="CK50" s="21">
        <f>CK49/2</f>
        <v>1164</v>
      </c>
      <c r="CR50" s="2"/>
      <c r="CS50" s="21">
        <f>CS49/2</f>
        <v>436.5</v>
      </c>
      <c r="CZ50" s="2"/>
      <c r="DA50" s="21">
        <f>DA49/6</f>
        <v>0</v>
      </c>
      <c r="DH50" s="2"/>
      <c r="DI50" s="21">
        <f>DI49/6</f>
        <v>25.666666666666668</v>
      </c>
      <c r="DP50" s="2"/>
      <c r="DQ50" s="21">
        <f>DQ49/6</f>
        <v>19.333333333333332</v>
      </c>
      <c r="DX50" s="2"/>
      <c r="DY50" s="21">
        <f>DY49/4</f>
        <v>578.25</v>
      </c>
    </row>
  </sheetData>
  <mergeCells count="5">
    <mergeCell ref="CL2:CR2"/>
    <mergeCell ref="CT2:CZ2"/>
    <mergeCell ref="DB2:DH2"/>
    <mergeCell ref="DJ2:DP2"/>
    <mergeCell ref="DR2:D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Term 4 2018 - Numbers</vt:lpstr>
      <vt:lpstr>Term 4 2018 - summary</vt:lpstr>
      <vt:lpstr>Term 1 - 2019 </vt:lpstr>
      <vt:lpstr>Term 1 - summary</vt:lpstr>
      <vt:lpstr>Term 2 - Numbers</vt:lpstr>
      <vt:lpstr>Term 2 - summary</vt:lpstr>
      <vt:lpstr>Term 3 - Numbers</vt:lpstr>
      <vt:lpstr>Term 3 - summary</vt:lpstr>
      <vt:lpstr>Term 4 - Numbers</vt:lpstr>
      <vt:lpstr>Term 4 - summary</vt:lpstr>
      <vt:lpstr>Term 1 - 2020</vt:lpstr>
      <vt:lpstr>Term 1 - 2020 - summary</vt:lpstr>
      <vt:lpstr>'Term 4 2018 - Numbers'!Print_Area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Haworth</dc:creator>
  <cp:lastModifiedBy>Microsoft Office User</cp:lastModifiedBy>
  <cp:lastPrinted>2018-06-08T03:53:02Z</cp:lastPrinted>
  <dcterms:created xsi:type="dcterms:W3CDTF">2018-03-17T08:39:01Z</dcterms:created>
  <dcterms:modified xsi:type="dcterms:W3CDTF">2020-04-15T07:48:32Z</dcterms:modified>
</cp:coreProperties>
</file>